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720" windowHeight="3810" tabRatio="601" activeTab="0"/>
  </bookViews>
  <sheets>
    <sheet name="1-5" sheetId="1" r:id="rId1"/>
  </sheets>
  <definedNames/>
  <calcPr fullCalcOnLoad="1"/>
</workbook>
</file>

<file path=xl/sharedStrings.xml><?xml version="1.0" encoding="utf-8"?>
<sst xmlns="http://schemas.openxmlformats.org/spreadsheetml/2006/main" count="142" uniqueCount="61">
  <si>
    <t>資料來源：本府地政處 1112-03-01-2</t>
  </si>
  <si>
    <t xml:space="preserve">Source：Prepared according to Form  1112-03-01-2 by Land Administration Department. </t>
  </si>
  <si>
    <t>表１－５、土地徵收面積</t>
  </si>
  <si>
    <t>Area of Land Purchased by Government(Ha.)</t>
  </si>
  <si>
    <t xml:space="preserve">徵收面積(公頃)  </t>
  </si>
  <si>
    <r>
      <t xml:space="preserve">Table 1 - 5 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Area of Land Purchased by Government</t>
    </r>
  </si>
  <si>
    <t>Unit: Ha</t>
  </si>
  <si>
    <t>年及鄉鎮市別 
Year &amp; District</t>
  </si>
  <si>
    <t>總　計
Grand
Total</t>
  </si>
  <si>
    <t>國防
Defence</t>
  </si>
  <si>
    <t>交通
Transportation</t>
  </si>
  <si>
    <t>公用
Public Utilities</t>
  </si>
  <si>
    <t>水利
Water.
 Cons.</t>
  </si>
  <si>
    <t>教育學術及文化事業
Education and Culture</t>
  </si>
  <si>
    <r>
      <t xml:space="preserve">政府機關及
公共建築 </t>
    </r>
    <r>
      <rPr>
        <sz val="9.5"/>
        <rFont val="新細明體"/>
        <family val="1"/>
      </rPr>
      <t>Government Utilities</t>
    </r>
  </si>
  <si>
    <r>
      <t xml:space="preserve">社會福
利事業
</t>
    </r>
    <r>
      <rPr>
        <sz val="10"/>
        <rFont val="新細明體"/>
        <family val="1"/>
      </rPr>
      <t>Social Welfare</t>
    </r>
  </si>
  <si>
    <r>
      <t xml:space="preserve">國營
事業
</t>
    </r>
    <r>
      <rPr>
        <sz val="9.5"/>
        <rFont val="新細明體"/>
        <family val="1"/>
      </rPr>
      <t>National Business</t>
    </r>
  </si>
  <si>
    <t>其他
Others</t>
  </si>
  <si>
    <t>合　　計
Total</t>
  </si>
  <si>
    <t xml:space="preserve">地價補償    
Compensation of Land Price </t>
  </si>
  <si>
    <t>改良物補償
（含遷移費）
Improved Properties
(Removal Fees Included)</t>
  </si>
  <si>
    <t xml:space="preserve">其他
Others </t>
  </si>
  <si>
    <t>-</t>
  </si>
  <si>
    <t>八十九年 2000</t>
  </si>
  <si>
    <t>九    十年 2001</t>
  </si>
  <si>
    <t>九十一年 2002</t>
  </si>
  <si>
    <t>九十二年 2003</t>
  </si>
  <si>
    <t>九十三年 2004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</si>
  <si>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</si>
  <si>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</si>
  <si>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</si>
  <si>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</si>
  <si>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</si>
  <si>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</si>
  <si>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</si>
  <si>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</si>
  <si>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一○三年 2014</t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</si>
  <si>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</si>
  <si>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</si>
  <si>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</si>
  <si>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</si>
  <si>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</si>
  <si>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</si>
  <si>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</si>
  <si>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</si>
  <si>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</si>
  <si>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</si>
  <si>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</si>
  <si>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</si>
  <si>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</si>
  <si>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土地  16</t>
  </si>
  <si>
    <t>土地  17</t>
  </si>
  <si>
    <t>公共衛生及
環境保護
Public Health and Environmental Protection</t>
  </si>
  <si>
    <t>一○二年 2013</t>
  </si>
  <si>
    <t>一○四年 2015</t>
  </si>
  <si>
    <t>一○五 年 2016</t>
  </si>
  <si>
    <t>一○六 年 2017</t>
  </si>
  <si>
    <t>一○七 年 2018</t>
  </si>
  <si>
    <t>補  償  費  用 分(新臺幣元)   By  Compensation (NT$)</t>
  </si>
  <si>
    <t>單位：公　頃、新台幣元</t>
  </si>
  <si>
    <t>-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</si>
</sst>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"/>
    <numFmt numFmtId="185" formatCode="0.000000"/>
    <numFmt numFmtId="186" formatCode="0.00000"/>
    <numFmt numFmtId="187" formatCode="0.000"/>
    <numFmt numFmtId="188" formatCode="0.0000"/>
    <numFmt numFmtId="189" formatCode="#,##0.000_);\(#,##0.000\)"/>
    <numFmt numFmtId="190" formatCode="#,##0.0000_);\(#,##0.0000\)"/>
    <numFmt numFmtId="191" formatCode="#,##0.00000_);\(#,##0.00000\)"/>
    <numFmt numFmtId="192" formatCode="#,##0.000000_);\(#,##0.000000\)"/>
    <numFmt numFmtId="193" formatCode="0.0000_);[Red]\(0.0000\)"/>
    <numFmt numFmtId="194" formatCode="#,##0.0000000_);\(#,##0.0000000\)"/>
    <numFmt numFmtId="195" formatCode="#,##0.00000000_);\(#,##0.00000000\)"/>
    <numFmt numFmtId="196" formatCode="#,##0.00_);\(#,##0.00\)"/>
    <numFmt numFmtId="197" formatCode="#,##0.0_);\(#,##0.0\)"/>
    <numFmt numFmtId="198" formatCode="#,##0_);\(#,##0\)"/>
    <numFmt numFmtId="199" formatCode="#,##0.0000;#,##0.0000;_-* &quot;-&quot;_-;_-@_-"/>
    <numFmt numFmtId="200" formatCode="#,##0;#,##0;_-* &quot;-&quot;_-;_-@_-"/>
    <numFmt numFmtId="201" formatCode="#,##0.0000;#,##0.0000;&quot;-&quot;;"/>
    <numFmt numFmtId="202" formatCode="#,##0;#,##0;_-* &quot;-&quot;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0_ "/>
    <numFmt numFmtId="207" formatCode="_-* #,##0.0000\ ;\-* #,##0.0000\ ;_-* &quot;-&quot;\ ;_-@"/>
    <numFmt numFmtId="208" formatCode="#,##0_ "/>
  </numFmts>
  <fonts count="44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新細明體"/>
      <family val="1"/>
    </font>
    <font>
      <sz val="16"/>
      <name val="Times New Roman"/>
      <family val="1"/>
    </font>
    <font>
      <sz val="16"/>
      <name val="新細明體"/>
      <family val="1"/>
    </font>
    <font>
      <sz val="9.5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4" fillId="0" borderId="0" applyFont="0" applyFill="0" applyBorder="0" applyAlignment="0" applyProtection="0"/>
    <xf numFmtId="0" fontId="32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90" fontId="6" fillId="0" borderId="0" xfId="0" applyNumberFormat="1" applyFont="1" applyBorder="1" applyAlignment="1">
      <alignment vertical="center"/>
    </xf>
    <xf numFmtId="193" fontId="0" fillId="0" borderId="0" xfId="0" applyNumberFormat="1" applyFont="1" applyBorder="1" applyAlignment="1">
      <alignment/>
    </xf>
    <xf numFmtId="201" fontId="0" fillId="0" borderId="0" xfId="0" applyNumberFormat="1" applyFont="1" applyBorder="1" applyAlignment="1">
      <alignment vertical="center"/>
    </xf>
    <xf numFmtId="201" fontId="0" fillId="0" borderId="0" xfId="0" applyNumberFormat="1" applyFont="1" applyBorder="1" applyAlignment="1">
      <alignment horizontal="right" vertical="center"/>
    </xf>
    <xf numFmtId="201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193" fontId="6" fillId="0" borderId="0" xfId="0" applyNumberFormat="1" applyFont="1" applyBorder="1" applyAlignment="1">
      <alignment horizontal="right" vertical="center"/>
    </xf>
    <xf numFmtId="193" fontId="6" fillId="0" borderId="0" xfId="0" applyNumberFormat="1" applyFont="1" applyBorder="1" applyAlignment="1">
      <alignment horizontal="left" vertical="center"/>
    </xf>
    <xf numFmtId="190" fontId="0" fillId="0" borderId="0" xfId="0" applyNumberFormat="1" applyFont="1" applyBorder="1" applyAlignment="1">
      <alignment/>
    </xf>
    <xf numFmtId="193" fontId="0" fillId="0" borderId="0" xfId="0" applyNumberFormat="1" applyFont="1" applyBorder="1" applyAlignment="1">
      <alignment/>
    </xf>
    <xf numFmtId="190" fontId="0" fillId="0" borderId="0" xfId="0" applyNumberFormat="1" applyFont="1" applyBorder="1" applyAlignment="1">
      <alignment/>
    </xf>
    <xf numFmtId="193" fontId="0" fillId="0" borderId="0" xfId="0" applyNumberFormat="1" applyFont="1" applyAlignment="1">
      <alignment/>
    </xf>
    <xf numFmtId="190" fontId="0" fillId="0" borderId="0" xfId="0" applyNumberFormat="1" applyFont="1" applyBorder="1" applyAlignment="1">
      <alignment vertical="center"/>
    </xf>
    <xf numFmtId="20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01" fontId="0" fillId="0" borderId="10" xfId="0" applyNumberFormat="1" applyFont="1" applyBorder="1" applyAlignment="1" quotePrefix="1">
      <alignment horizontal="right" vertical="center"/>
    </xf>
    <xf numFmtId="201" fontId="0" fillId="0" borderId="0" xfId="0" applyNumberFormat="1" applyFont="1" applyBorder="1" applyAlignment="1" quotePrefix="1">
      <alignment horizontal="right" vertical="center"/>
    </xf>
    <xf numFmtId="190" fontId="0" fillId="0" borderId="10" xfId="0" applyNumberFormat="1" applyFont="1" applyBorder="1" applyAlignment="1" quotePrefix="1">
      <alignment horizontal="right" vertical="center"/>
    </xf>
    <xf numFmtId="190" fontId="0" fillId="0" borderId="0" xfId="0" applyNumberFormat="1" applyFont="1" applyBorder="1" applyAlignment="1" quotePrefix="1">
      <alignment horizontal="right" vertical="center"/>
    </xf>
    <xf numFmtId="188" fontId="0" fillId="0" borderId="0" xfId="0" applyNumberFormat="1" applyFont="1" applyBorder="1" applyAlignment="1" quotePrefix="1">
      <alignment horizontal="right" vertical="center"/>
    </xf>
    <xf numFmtId="198" fontId="0" fillId="0" borderId="0" xfId="0" applyNumberFormat="1" applyFont="1" applyBorder="1" applyAlignment="1" quotePrefix="1">
      <alignment horizontal="right" vertical="center"/>
    </xf>
    <xf numFmtId="190" fontId="0" fillId="0" borderId="11" xfId="0" applyNumberFormat="1" applyFont="1" applyBorder="1" applyAlignment="1">
      <alignment/>
    </xf>
    <xf numFmtId="190" fontId="0" fillId="0" borderId="12" xfId="0" applyNumberFormat="1" applyFont="1" applyBorder="1" applyAlignment="1">
      <alignment/>
    </xf>
    <xf numFmtId="190" fontId="0" fillId="0" borderId="12" xfId="0" applyNumberFormat="1" applyFont="1" applyBorder="1" applyAlignment="1">
      <alignment horizontal="center"/>
    </xf>
    <xf numFmtId="193" fontId="6" fillId="0" borderId="0" xfId="0" applyNumberFormat="1" applyFont="1" applyAlignment="1">
      <alignment horizontal="left"/>
    </xf>
    <xf numFmtId="190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190" fontId="6" fillId="0" borderId="16" xfId="0" applyNumberFormat="1" applyFont="1" applyBorder="1" applyAlignment="1">
      <alignment horizontal="center" vertical="center" wrapText="1"/>
    </xf>
    <xf numFmtId="190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 quotePrefix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40" fontId="6" fillId="0" borderId="18" xfId="0" applyNumberFormat="1" applyFont="1" applyBorder="1" applyAlignment="1">
      <alignment horizontal="center" vertical="center"/>
    </xf>
    <xf numFmtId="40" fontId="6" fillId="0" borderId="18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 wrapText="1"/>
    </xf>
    <xf numFmtId="202" fontId="0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193" fontId="6" fillId="0" borderId="0" xfId="0" applyNumberFormat="1" applyFont="1" applyBorder="1" applyAlignment="1">
      <alignment/>
    </xf>
    <xf numFmtId="190" fontId="6" fillId="0" borderId="18" xfId="0" applyNumberFormat="1" applyFont="1" applyBorder="1" applyAlignment="1" quotePrefix="1">
      <alignment horizontal="center" vertical="center"/>
    </xf>
    <xf numFmtId="190" fontId="6" fillId="0" borderId="19" xfId="0" applyNumberFormat="1" applyFont="1" applyBorder="1" applyAlignment="1">
      <alignment horizontal="center"/>
    </xf>
    <xf numFmtId="19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93" fontId="6" fillId="0" borderId="0" xfId="0" applyNumberFormat="1" applyFont="1" applyBorder="1" applyAlignment="1">
      <alignment vertical="center"/>
    </xf>
    <xf numFmtId="193" fontId="6" fillId="0" borderId="0" xfId="0" applyNumberFormat="1" applyFont="1" applyAlignment="1">
      <alignment vertical="center"/>
    </xf>
    <xf numFmtId="206" fontId="0" fillId="0" borderId="0" xfId="0" applyNumberFormat="1" applyFont="1" applyBorder="1" applyAlignment="1">
      <alignment horizontal="right" vertical="center"/>
    </xf>
    <xf numFmtId="207" fontId="0" fillId="0" borderId="0" xfId="0" applyNumberFormat="1" applyFont="1" applyBorder="1" applyAlignment="1">
      <alignment horizontal="right" vertical="center"/>
    </xf>
    <xf numFmtId="193" fontId="7" fillId="0" borderId="0" xfId="0" applyNumberFormat="1" applyFont="1" applyBorder="1" applyAlignment="1">
      <alignment horizontal="center" vertical="center"/>
    </xf>
    <xf numFmtId="190" fontId="6" fillId="0" borderId="20" xfId="0" applyNumberFormat="1" applyFont="1" applyBorder="1" applyAlignment="1">
      <alignment horizontal="center" vertical="center" wrapText="1"/>
    </xf>
    <xf numFmtId="190" fontId="6" fillId="0" borderId="21" xfId="0" applyNumberFormat="1" applyFont="1" applyBorder="1" applyAlignment="1">
      <alignment horizontal="center" vertical="center" wrapText="1"/>
    </xf>
    <xf numFmtId="193" fontId="8" fillId="0" borderId="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208" fontId="0" fillId="0" borderId="0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2"/>
  <sheetViews>
    <sheetView tabSelected="1" view="pageBreakPreview" zoomScaleSheetLayoutView="10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8" sqref="O28"/>
    </sheetView>
  </sheetViews>
  <sheetFormatPr defaultColWidth="10.33203125" defaultRowHeight="19.5" customHeight="1"/>
  <cols>
    <col min="1" max="1" width="17.5" style="44" customWidth="1"/>
    <col min="2" max="2" width="12.33203125" style="12" customWidth="1"/>
    <col min="3" max="3" width="9.16015625" style="12" customWidth="1"/>
    <col min="4" max="4" width="15.66015625" style="12" customWidth="1"/>
    <col min="5" max="5" width="9.83203125" style="12" customWidth="1"/>
    <col min="6" max="6" width="9.83203125" style="12" bestFit="1" customWidth="1"/>
    <col min="7" max="7" width="14.33203125" style="12" customWidth="1"/>
    <col min="8" max="8" width="13.16015625" style="12" customWidth="1"/>
    <col min="9" max="9" width="11.66015625" style="12" customWidth="1"/>
    <col min="10" max="10" width="8.83203125" style="12" customWidth="1"/>
    <col min="11" max="11" width="9.66015625" style="12" customWidth="1"/>
    <col min="12" max="12" width="7.16015625" style="12" customWidth="1"/>
    <col min="13" max="13" width="17.5" style="12" customWidth="1"/>
    <col min="14" max="14" width="14.5" style="12" customWidth="1"/>
    <col min="15" max="15" width="20.5" style="12" customWidth="1"/>
    <col min="16" max="16" width="11" style="12" customWidth="1"/>
    <col min="17" max="17" width="14.5" style="12" customWidth="1"/>
    <col min="18" max="18" width="11.66015625" style="12" customWidth="1"/>
    <col min="19" max="26" width="11.33203125" style="12" customWidth="1"/>
    <col min="27" max="27" width="12.16015625" style="12" customWidth="1"/>
    <col min="28" max="28" width="10.16015625" style="12" customWidth="1"/>
    <col min="29" max="29" width="9.5" style="12" customWidth="1"/>
    <col min="30" max="32" width="11.33203125" style="12" customWidth="1"/>
    <col min="33" max="33" width="12" style="12" customWidth="1"/>
    <col min="34" max="34" width="13" style="12" customWidth="1"/>
    <col min="35" max="35" width="12" style="12" customWidth="1"/>
    <col min="36" max="36" width="12.33203125" style="12" customWidth="1"/>
    <col min="37" max="37" width="10.33203125" style="12" customWidth="1"/>
    <col min="38" max="38" width="13.83203125" style="12" customWidth="1"/>
    <col min="39" max="40" width="13.16015625" style="12" customWidth="1"/>
    <col min="41" max="41" width="11.33203125" style="12" customWidth="1"/>
    <col min="42" max="42" width="10.33203125" style="12" customWidth="1"/>
    <col min="43" max="43" width="13" style="12" customWidth="1"/>
    <col min="44" max="44" width="13.16015625" style="12" customWidth="1"/>
    <col min="45" max="51" width="11.16015625" style="12" customWidth="1"/>
    <col min="52" max="16384" width="10.33203125" style="12" customWidth="1"/>
  </cols>
  <sheetData>
    <row r="1" spans="1:16" s="47" customFormat="1" ht="18" customHeight="1">
      <c r="A1" s="9" t="s">
        <v>50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8" t="s">
        <v>51</v>
      </c>
    </row>
    <row r="2" spans="1:17" s="10" customFormat="1" ht="21" customHeight="1">
      <c r="A2" s="53" t="s">
        <v>2</v>
      </c>
      <c r="B2" s="53"/>
      <c r="C2" s="53"/>
      <c r="D2" s="53"/>
      <c r="E2" s="53"/>
      <c r="F2" s="53"/>
      <c r="G2" s="53"/>
      <c r="H2" s="53"/>
      <c r="I2" s="50" t="s">
        <v>5</v>
      </c>
      <c r="J2" s="50"/>
      <c r="K2" s="50"/>
      <c r="L2" s="50"/>
      <c r="M2" s="50"/>
      <c r="N2" s="50"/>
      <c r="O2" s="50"/>
      <c r="P2" s="50"/>
      <c r="Q2" s="2"/>
    </row>
    <row r="3" spans="1:17" ht="10.5" customHeight="1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14" customFormat="1" ht="12.75" customHeight="1" thickBot="1">
      <c r="A4" s="26" t="s">
        <v>59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8" t="s">
        <v>6</v>
      </c>
      <c r="Q4" s="13"/>
    </row>
    <row r="5" spans="1:16" s="40" customFormat="1" ht="21.75" customHeight="1">
      <c r="A5" s="54" t="s">
        <v>7</v>
      </c>
      <c r="B5" s="54" t="s">
        <v>8</v>
      </c>
      <c r="C5" s="56" t="s">
        <v>4</v>
      </c>
      <c r="D5" s="57"/>
      <c r="E5" s="57"/>
      <c r="F5" s="57"/>
      <c r="G5" s="57"/>
      <c r="H5" s="57"/>
      <c r="I5" s="57" t="s">
        <v>3</v>
      </c>
      <c r="J5" s="57"/>
      <c r="K5" s="57"/>
      <c r="L5" s="58"/>
      <c r="M5" s="51" t="s">
        <v>58</v>
      </c>
      <c r="N5" s="52"/>
      <c r="O5" s="52"/>
      <c r="P5" s="52"/>
    </row>
    <row r="6" spans="1:16" s="40" customFormat="1" ht="75" customHeight="1">
      <c r="A6" s="55"/>
      <c r="B6" s="55"/>
      <c r="C6" s="29" t="s">
        <v>9</v>
      </c>
      <c r="D6" s="30" t="s">
        <v>10</v>
      </c>
      <c r="E6" s="30" t="s">
        <v>11</v>
      </c>
      <c r="F6" s="30" t="s">
        <v>12</v>
      </c>
      <c r="G6" s="30" t="s">
        <v>52</v>
      </c>
      <c r="H6" s="29" t="s">
        <v>13</v>
      </c>
      <c r="I6" s="31" t="s">
        <v>14</v>
      </c>
      <c r="J6" s="32" t="s">
        <v>15</v>
      </c>
      <c r="K6" s="32" t="s">
        <v>16</v>
      </c>
      <c r="L6" s="32" t="s">
        <v>17</v>
      </c>
      <c r="M6" s="33" t="s">
        <v>18</v>
      </c>
      <c r="N6" s="29" t="s">
        <v>19</v>
      </c>
      <c r="O6" s="29" t="s">
        <v>20</v>
      </c>
      <c r="P6" s="34" t="s">
        <v>21</v>
      </c>
    </row>
    <row r="7" spans="1:16" s="7" customFormat="1" ht="20.25" customHeight="1" hidden="1">
      <c r="A7" s="35" t="s">
        <v>23</v>
      </c>
      <c r="B7" s="3">
        <f>SUM(C7:L7)</f>
        <v>30.0594</v>
      </c>
      <c r="C7" s="4">
        <v>0</v>
      </c>
      <c r="D7" s="4">
        <v>21.090600000000002</v>
      </c>
      <c r="E7" s="4">
        <v>8.9653</v>
      </c>
      <c r="F7" s="4">
        <v>0.0035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15">
        <f>SUM(N7:O7)</f>
        <v>788078.788</v>
      </c>
      <c r="N7" s="6">
        <v>448754.85899999994</v>
      </c>
      <c r="O7" s="6">
        <v>339323.929</v>
      </c>
      <c r="P7" s="4">
        <v>0</v>
      </c>
    </row>
    <row r="8" spans="1:16" s="7" customFormat="1" ht="20.25" customHeight="1" hidden="1">
      <c r="A8" s="35" t="s">
        <v>24</v>
      </c>
      <c r="B8" s="3">
        <f>SUM(C8:L8)</f>
        <v>24.729200000000002</v>
      </c>
      <c r="C8" s="4">
        <v>0</v>
      </c>
      <c r="D8" s="4">
        <v>22.8002</v>
      </c>
      <c r="E8" s="4">
        <v>0</v>
      </c>
      <c r="F8" s="4">
        <v>0.6155</v>
      </c>
      <c r="G8" s="5">
        <v>0</v>
      </c>
      <c r="H8" s="5">
        <v>0</v>
      </c>
      <c r="I8" s="5">
        <v>0</v>
      </c>
      <c r="J8" s="5">
        <v>0</v>
      </c>
      <c r="K8" s="5">
        <v>0.9126</v>
      </c>
      <c r="L8" s="5">
        <v>0.4009</v>
      </c>
      <c r="M8" s="15">
        <v>333209.971</v>
      </c>
      <c r="N8" s="6">
        <v>286282.00800000003</v>
      </c>
      <c r="O8" s="6">
        <v>40872.502</v>
      </c>
      <c r="P8" s="15">
        <v>6055.461</v>
      </c>
    </row>
    <row r="9" spans="1:16" s="7" customFormat="1" ht="20.25" customHeight="1" hidden="1">
      <c r="A9" s="35" t="s">
        <v>25</v>
      </c>
      <c r="B9" s="3">
        <f>SUM(C9:L9)</f>
        <v>11.009780000000003</v>
      </c>
      <c r="C9" s="4">
        <v>0</v>
      </c>
      <c r="D9" s="4">
        <v>6.7210740000000015</v>
      </c>
      <c r="E9" s="4">
        <v>0.061666</v>
      </c>
      <c r="F9" s="4">
        <v>1.123475</v>
      </c>
      <c r="G9" s="5">
        <v>0</v>
      </c>
      <c r="H9" s="5">
        <v>0</v>
      </c>
      <c r="I9" s="5">
        <v>0</v>
      </c>
      <c r="J9" s="5">
        <v>0</v>
      </c>
      <c r="K9" s="5">
        <v>0.70245</v>
      </c>
      <c r="L9" s="5">
        <v>2.401115</v>
      </c>
      <c r="M9" s="15">
        <v>289433.237</v>
      </c>
      <c r="N9" s="6">
        <v>274591.428</v>
      </c>
      <c r="O9" s="6">
        <v>7605.62</v>
      </c>
      <c r="P9" s="15">
        <v>7236.189</v>
      </c>
    </row>
    <row r="10" spans="1:16" s="7" customFormat="1" ht="20.25" customHeight="1" hidden="1">
      <c r="A10" s="35" t="s">
        <v>26</v>
      </c>
      <c r="B10" s="3">
        <f>SUM(C10:L10)</f>
        <v>37.30521800000001</v>
      </c>
      <c r="C10" s="4">
        <v>0</v>
      </c>
      <c r="D10" s="4">
        <v>33.73226400000001</v>
      </c>
      <c r="E10" s="4">
        <v>1.000002</v>
      </c>
      <c r="F10" s="4">
        <v>2.1874520000000004</v>
      </c>
      <c r="G10" s="5">
        <v>0</v>
      </c>
      <c r="H10" s="5">
        <v>0</v>
      </c>
      <c r="I10" s="5">
        <v>0.0053</v>
      </c>
      <c r="J10" s="5">
        <v>0</v>
      </c>
      <c r="K10" s="5">
        <v>0.3802</v>
      </c>
      <c r="L10" s="5">
        <v>0</v>
      </c>
      <c r="M10" s="15">
        <v>508608.131</v>
      </c>
      <c r="N10" s="6">
        <v>447362.56600000005</v>
      </c>
      <c r="O10" s="6">
        <v>56929.052</v>
      </c>
      <c r="P10" s="15">
        <v>4316.513</v>
      </c>
    </row>
    <row r="11" spans="1:16" s="7" customFormat="1" ht="20.25" customHeight="1" hidden="1">
      <c r="A11" s="35" t="s">
        <v>27</v>
      </c>
      <c r="B11" s="3">
        <f>SUM(C11:L11)</f>
        <v>5.773174999999999</v>
      </c>
      <c r="C11" s="4">
        <v>0</v>
      </c>
      <c r="D11" s="4">
        <v>2.4524399999999997</v>
      </c>
      <c r="E11" s="4">
        <v>0</v>
      </c>
      <c r="F11" s="4">
        <v>2.685162</v>
      </c>
      <c r="G11" s="5">
        <v>0</v>
      </c>
      <c r="H11" s="5">
        <v>0</v>
      </c>
      <c r="I11" s="5">
        <v>0.0053</v>
      </c>
      <c r="J11" s="5">
        <v>0</v>
      </c>
      <c r="K11" s="5">
        <v>0.5435749999999999</v>
      </c>
      <c r="L11" s="5">
        <v>0.086698</v>
      </c>
      <c r="M11" s="15">
        <f>178738165/1000</f>
        <v>178738.165</v>
      </c>
      <c r="N11" s="6">
        <f>130217983/1000</f>
        <v>130217.983</v>
      </c>
      <c r="O11" s="6">
        <f>48428905/1000</f>
        <v>48428.905</v>
      </c>
      <c r="P11" s="15">
        <f>91277/1000</f>
        <v>91.277</v>
      </c>
    </row>
    <row r="12" spans="1:16" s="7" customFormat="1" ht="20.25" customHeight="1" hidden="1">
      <c r="A12" s="35" t="s">
        <v>28</v>
      </c>
      <c r="B12" s="3">
        <v>5.3369930000000005</v>
      </c>
      <c r="C12" s="4">
        <v>0</v>
      </c>
      <c r="D12" s="4">
        <v>2.6270560000000005</v>
      </c>
      <c r="E12" s="4">
        <v>0</v>
      </c>
      <c r="F12" s="4">
        <v>1.9570649999999998</v>
      </c>
      <c r="G12" s="5">
        <v>0</v>
      </c>
      <c r="H12" s="5">
        <v>0.5149</v>
      </c>
      <c r="I12" s="5">
        <v>0</v>
      </c>
      <c r="J12" s="5">
        <v>0</v>
      </c>
      <c r="K12" s="5">
        <v>0.0202</v>
      </c>
      <c r="L12" s="5">
        <v>0.217772</v>
      </c>
      <c r="M12" s="15">
        <f>55744697/1000</f>
        <v>55744.697</v>
      </c>
      <c r="N12" s="6">
        <f>48454771/1000</f>
        <v>48454.771</v>
      </c>
      <c r="O12" s="6">
        <f>7289926/1000</f>
        <v>7289.926</v>
      </c>
      <c r="P12" s="15">
        <v>0</v>
      </c>
    </row>
    <row r="13" spans="1:16" s="7" customFormat="1" ht="20.25" customHeight="1" hidden="1">
      <c r="A13" s="35" t="s">
        <v>29</v>
      </c>
      <c r="B13" s="3">
        <v>5.838611</v>
      </c>
      <c r="C13" s="4">
        <v>0</v>
      </c>
      <c r="D13" s="4">
        <v>0.026426</v>
      </c>
      <c r="E13" s="4">
        <v>0</v>
      </c>
      <c r="F13" s="4">
        <v>4.109965</v>
      </c>
      <c r="G13" s="5">
        <v>0</v>
      </c>
      <c r="H13" s="5">
        <v>0</v>
      </c>
      <c r="I13" s="5">
        <v>0.22102</v>
      </c>
      <c r="J13" s="5">
        <v>0</v>
      </c>
      <c r="K13" s="5">
        <v>1.4812</v>
      </c>
      <c r="L13" s="5">
        <v>0</v>
      </c>
      <c r="M13" s="15">
        <f>27569963/1000</f>
        <v>27569.963</v>
      </c>
      <c r="N13" s="6">
        <f>27332033/1000</f>
        <v>27332.033</v>
      </c>
      <c r="O13" s="6">
        <f>237930/1000</f>
        <v>237.93</v>
      </c>
      <c r="P13" s="15">
        <v>0</v>
      </c>
    </row>
    <row r="14" spans="1:16" s="7" customFormat="1" ht="20.25" customHeight="1" hidden="1">
      <c r="A14" s="35" t="s">
        <v>30</v>
      </c>
      <c r="B14" s="3">
        <v>6.6732070000000006</v>
      </c>
      <c r="C14" s="4">
        <v>0</v>
      </c>
      <c r="D14" s="4">
        <v>0.1908</v>
      </c>
      <c r="E14" s="4">
        <v>0</v>
      </c>
      <c r="F14" s="4">
        <v>6.366907</v>
      </c>
      <c r="G14" s="5">
        <v>0</v>
      </c>
      <c r="H14" s="5">
        <v>0</v>
      </c>
      <c r="I14" s="5">
        <v>0</v>
      </c>
      <c r="J14" s="5">
        <v>0</v>
      </c>
      <c r="K14" s="5">
        <v>0.11549999999999999</v>
      </c>
      <c r="L14" s="5">
        <v>0</v>
      </c>
      <c r="M14" s="15">
        <f>26318717/1000</f>
        <v>26318.717</v>
      </c>
      <c r="N14" s="6">
        <f>20231631/1000</f>
        <v>20231.631</v>
      </c>
      <c r="O14" s="6">
        <f>6087086/1000</f>
        <v>6087.086</v>
      </c>
      <c r="P14" s="15">
        <v>0</v>
      </c>
    </row>
    <row r="15" spans="1:16" s="7" customFormat="1" ht="20.25" customHeight="1" hidden="1">
      <c r="A15" s="35" t="s">
        <v>31</v>
      </c>
      <c r="B15" s="3">
        <v>14.314359000000001</v>
      </c>
      <c r="C15" s="4">
        <v>3.77548</v>
      </c>
      <c r="D15" s="4">
        <v>5.794373</v>
      </c>
      <c r="E15" s="37" t="s">
        <v>22</v>
      </c>
      <c r="F15" s="4">
        <v>4.221761</v>
      </c>
      <c r="G15" s="38" t="s">
        <v>22</v>
      </c>
      <c r="H15" s="38" t="s">
        <v>22</v>
      </c>
      <c r="I15" s="38" t="s">
        <v>22</v>
      </c>
      <c r="J15" s="38" t="s">
        <v>22</v>
      </c>
      <c r="K15" s="5">
        <v>0.522745</v>
      </c>
      <c r="L15" s="38" t="s">
        <v>22</v>
      </c>
      <c r="M15" s="15">
        <v>523613</v>
      </c>
      <c r="N15" s="6">
        <f>336491914/1000</f>
        <v>336491.914</v>
      </c>
      <c r="O15" s="6">
        <v>187121</v>
      </c>
      <c r="P15" s="37" t="s">
        <v>22</v>
      </c>
    </row>
    <row r="16" spans="1:16" s="7" customFormat="1" ht="20.25" customHeight="1">
      <c r="A16" s="35" t="s">
        <v>32</v>
      </c>
      <c r="B16" s="3">
        <v>18.040495</v>
      </c>
      <c r="C16" s="37" t="s">
        <v>22</v>
      </c>
      <c r="D16" s="4">
        <v>13.279301</v>
      </c>
      <c r="E16" s="37" t="s">
        <v>22</v>
      </c>
      <c r="F16" s="4">
        <v>4.538205</v>
      </c>
      <c r="G16" s="38" t="s">
        <v>22</v>
      </c>
      <c r="H16" s="38" t="s">
        <v>22</v>
      </c>
      <c r="I16" s="38" t="s">
        <v>22</v>
      </c>
      <c r="J16" s="38" t="s">
        <v>22</v>
      </c>
      <c r="K16" s="5">
        <v>0.169589</v>
      </c>
      <c r="L16" s="5">
        <v>0.0534</v>
      </c>
      <c r="M16" s="15">
        <v>237863278</v>
      </c>
      <c r="N16" s="6">
        <v>222117598</v>
      </c>
      <c r="O16" s="6">
        <v>15681680</v>
      </c>
      <c r="P16" s="6">
        <v>64000</v>
      </c>
    </row>
    <row r="17" spans="1:16" s="7" customFormat="1" ht="20.25" customHeight="1">
      <c r="A17" s="35" t="s">
        <v>33</v>
      </c>
      <c r="B17" s="3">
        <v>9.061434</v>
      </c>
      <c r="C17" s="37" t="s">
        <v>22</v>
      </c>
      <c r="D17" s="4">
        <v>0.10688399999999999</v>
      </c>
      <c r="E17" s="37" t="s">
        <v>22</v>
      </c>
      <c r="F17" s="4">
        <v>8.556472</v>
      </c>
      <c r="G17" s="38" t="s">
        <v>22</v>
      </c>
      <c r="H17" s="38" t="s">
        <v>22</v>
      </c>
      <c r="I17" s="5">
        <v>0.264807</v>
      </c>
      <c r="J17" s="38" t="s">
        <v>22</v>
      </c>
      <c r="K17" s="38" t="s">
        <v>22</v>
      </c>
      <c r="L17" s="5">
        <v>0.133271</v>
      </c>
      <c r="M17" s="15">
        <v>54632790</v>
      </c>
      <c r="N17" s="6">
        <v>34409969</v>
      </c>
      <c r="O17" s="6">
        <v>17926821</v>
      </c>
      <c r="P17" s="6">
        <v>2296000</v>
      </c>
    </row>
    <row r="18" spans="1:16" s="7" customFormat="1" ht="20.25" customHeight="1">
      <c r="A18" s="35" t="s">
        <v>34</v>
      </c>
      <c r="B18" s="3">
        <v>18.367700999999997</v>
      </c>
      <c r="C18" s="37" t="s">
        <v>22</v>
      </c>
      <c r="D18" s="37" t="s">
        <v>22</v>
      </c>
      <c r="E18" s="4">
        <v>0.0315</v>
      </c>
      <c r="F18" s="4">
        <v>18.336200999999996</v>
      </c>
      <c r="G18" s="38" t="s">
        <v>22</v>
      </c>
      <c r="H18" s="38" t="s">
        <v>22</v>
      </c>
      <c r="I18" s="38" t="s">
        <v>22</v>
      </c>
      <c r="J18" s="38" t="s">
        <v>22</v>
      </c>
      <c r="K18" s="38" t="s">
        <v>22</v>
      </c>
      <c r="L18" s="38" t="s">
        <v>22</v>
      </c>
      <c r="M18" s="15">
        <v>59324549</v>
      </c>
      <c r="N18" s="6">
        <v>52399620</v>
      </c>
      <c r="O18" s="6">
        <v>6924929</v>
      </c>
      <c r="P18" s="37" t="s">
        <v>60</v>
      </c>
    </row>
    <row r="19" spans="1:16" s="7" customFormat="1" ht="20.25" customHeight="1">
      <c r="A19" s="35" t="s">
        <v>35</v>
      </c>
      <c r="B19" s="3">
        <v>15.006866</v>
      </c>
      <c r="C19" s="37" t="s">
        <v>22</v>
      </c>
      <c r="D19" s="4">
        <v>1.4555850000000001</v>
      </c>
      <c r="E19" s="37" t="s">
        <v>22</v>
      </c>
      <c r="F19" s="4">
        <v>13.551281000000001</v>
      </c>
      <c r="G19" s="38" t="s">
        <v>22</v>
      </c>
      <c r="H19" s="38" t="s">
        <v>22</v>
      </c>
      <c r="I19" s="38" t="s">
        <v>22</v>
      </c>
      <c r="J19" s="38" t="s">
        <v>22</v>
      </c>
      <c r="K19" s="38" t="s">
        <v>22</v>
      </c>
      <c r="L19" s="38" t="s">
        <v>22</v>
      </c>
      <c r="M19" s="15">
        <v>101062136</v>
      </c>
      <c r="N19" s="6">
        <v>89389252</v>
      </c>
      <c r="O19" s="6">
        <v>11672884</v>
      </c>
      <c r="P19" s="37" t="s">
        <v>60</v>
      </c>
    </row>
    <row r="20" spans="1:16" s="7" customFormat="1" ht="18.75" customHeight="1">
      <c r="A20" s="35" t="s">
        <v>53</v>
      </c>
      <c r="B20" s="3">
        <v>6.759073</v>
      </c>
      <c r="C20" s="37" t="s">
        <v>22</v>
      </c>
      <c r="D20" s="37" t="s">
        <v>22</v>
      </c>
      <c r="E20" s="37" t="s">
        <v>22</v>
      </c>
      <c r="F20" s="4">
        <v>6.759073</v>
      </c>
      <c r="G20" s="38" t="s">
        <v>22</v>
      </c>
      <c r="H20" s="38" t="s">
        <v>22</v>
      </c>
      <c r="I20" s="38" t="s">
        <v>22</v>
      </c>
      <c r="J20" s="38" t="s">
        <v>22</v>
      </c>
      <c r="K20" s="38" t="s">
        <v>22</v>
      </c>
      <c r="L20" s="38" t="s">
        <v>22</v>
      </c>
      <c r="M20" s="15">
        <v>29068750</v>
      </c>
      <c r="N20" s="6">
        <v>27776149</v>
      </c>
      <c r="O20" s="6">
        <v>1292601</v>
      </c>
      <c r="P20" s="37" t="s">
        <v>22</v>
      </c>
    </row>
    <row r="21" spans="1:16" s="7" customFormat="1" ht="18.75" customHeight="1">
      <c r="A21" s="35" t="s">
        <v>36</v>
      </c>
      <c r="B21" s="3">
        <v>0.503846</v>
      </c>
      <c r="C21" s="37" t="s">
        <v>22</v>
      </c>
      <c r="D21" s="37">
        <v>0.117537</v>
      </c>
      <c r="E21" s="37" t="s">
        <v>22</v>
      </c>
      <c r="F21" s="4">
        <v>0.386309</v>
      </c>
      <c r="G21" s="38" t="s">
        <v>22</v>
      </c>
      <c r="H21" s="38" t="s">
        <v>22</v>
      </c>
      <c r="I21" s="38" t="s">
        <v>22</v>
      </c>
      <c r="J21" s="38" t="s">
        <v>22</v>
      </c>
      <c r="K21" s="38" t="s">
        <v>22</v>
      </c>
      <c r="L21" s="38" t="s">
        <v>22</v>
      </c>
      <c r="M21" s="15">
        <v>6133998</v>
      </c>
      <c r="N21" s="6">
        <v>5228721</v>
      </c>
      <c r="O21" s="6">
        <v>905277</v>
      </c>
      <c r="P21" s="37" t="s">
        <v>22</v>
      </c>
    </row>
    <row r="22" spans="1:16" s="7" customFormat="1" ht="18.75" customHeight="1">
      <c r="A22" s="35" t="s">
        <v>54</v>
      </c>
      <c r="B22" s="3">
        <v>0.572952</v>
      </c>
      <c r="C22" s="37" t="s">
        <v>22</v>
      </c>
      <c r="D22" s="37">
        <v>0.34447</v>
      </c>
      <c r="E22" s="37" t="s">
        <v>22</v>
      </c>
      <c r="F22" s="4">
        <v>0.228482</v>
      </c>
      <c r="G22" s="38" t="s">
        <v>22</v>
      </c>
      <c r="H22" s="38" t="s">
        <v>22</v>
      </c>
      <c r="I22" s="38" t="s">
        <v>22</v>
      </c>
      <c r="J22" s="38" t="s">
        <v>22</v>
      </c>
      <c r="K22" s="38" t="s">
        <v>22</v>
      </c>
      <c r="L22" s="38" t="s">
        <v>22</v>
      </c>
      <c r="M22" s="15">
        <v>6304285</v>
      </c>
      <c r="N22" s="6">
        <v>5198137</v>
      </c>
      <c r="O22" s="6">
        <v>1106148</v>
      </c>
      <c r="P22" s="37" t="s">
        <v>22</v>
      </c>
    </row>
    <row r="23" spans="1:16" s="7" customFormat="1" ht="18.75" customHeight="1">
      <c r="A23" s="35" t="s">
        <v>55</v>
      </c>
      <c r="B23" s="3">
        <v>2.185397</v>
      </c>
      <c r="C23" s="37" t="s">
        <v>22</v>
      </c>
      <c r="D23" s="48">
        <v>1.883611</v>
      </c>
      <c r="E23" s="37" t="s">
        <v>22</v>
      </c>
      <c r="F23" s="4">
        <v>0.301786</v>
      </c>
      <c r="G23" s="38" t="s">
        <v>22</v>
      </c>
      <c r="H23" s="38" t="s">
        <v>22</v>
      </c>
      <c r="I23" s="38" t="s">
        <v>22</v>
      </c>
      <c r="J23" s="38" t="s">
        <v>22</v>
      </c>
      <c r="K23" s="38" t="s">
        <v>22</v>
      </c>
      <c r="L23" s="38" t="s">
        <v>22</v>
      </c>
      <c r="M23" s="15">
        <v>45481809</v>
      </c>
      <c r="N23" s="6">
        <v>41958942</v>
      </c>
      <c r="O23" s="6">
        <v>3522867</v>
      </c>
      <c r="P23" s="37" t="s">
        <v>22</v>
      </c>
    </row>
    <row r="24" spans="1:16" s="7" customFormat="1" ht="18.75" customHeight="1">
      <c r="A24" s="35" t="s">
        <v>56</v>
      </c>
      <c r="B24" s="3">
        <v>1.5714</v>
      </c>
      <c r="C24" s="37" t="s">
        <v>22</v>
      </c>
      <c r="D24" s="48">
        <v>1.14661</v>
      </c>
      <c r="E24" s="37" t="s">
        <v>22</v>
      </c>
      <c r="F24" s="4">
        <v>0.42479</v>
      </c>
      <c r="G24" s="38" t="s">
        <v>22</v>
      </c>
      <c r="H24" s="38" t="s">
        <v>22</v>
      </c>
      <c r="I24" s="38" t="s">
        <v>22</v>
      </c>
      <c r="J24" s="38" t="s">
        <v>22</v>
      </c>
      <c r="K24" s="38" t="s">
        <v>22</v>
      </c>
      <c r="L24" s="38" t="s">
        <v>22</v>
      </c>
      <c r="M24" s="15">
        <v>12390213</v>
      </c>
      <c r="N24" s="6">
        <v>12195965</v>
      </c>
      <c r="O24" s="6">
        <v>194248</v>
      </c>
      <c r="P24" s="37" t="s">
        <v>22</v>
      </c>
    </row>
    <row r="25" spans="1:16" s="14" customFormat="1" ht="20.25" customHeight="1">
      <c r="A25" s="35" t="s">
        <v>57</v>
      </c>
      <c r="B25" s="3">
        <f>IF(SUM(B26:B38)=SUM(C25:L25),SUM(B26:B38),"error")</f>
        <v>0.359359</v>
      </c>
      <c r="C25" s="3">
        <f aca="true" t="shared" si="0" ref="C25:M25">SUM(C26:C38)</f>
        <v>0</v>
      </c>
      <c r="D25" s="3">
        <f>SUM(D26:D38)</f>
        <v>0</v>
      </c>
      <c r="E25" s="3">
        <f t="shared" si="0"/>
        <v>0</v>
      </c>
      <c r="F25" s="3">
        <f t="shared" si="0"/>
        <v>0.359359</v>
      </c>
      <c r="G25" s="3">
        <f t="shared" si="0"/>
        <v>0</v>
      </c>
      <c r="H25" s="3">
        <f t="shared" si="0"/>
        <v>0</v>
      </c>
      <c r="I25" s="3">
        <f t="shared" si="0"/>
        <v>0</v>
      </c>
      <c r="J25" s="3">
        <f t="shared" si="0"/>
        <v>0</v>
      </c>
      <c r="K25" s="3">
        <f t="shared" si="0"/>
        <v>0</v>
      </c>
      <c r="L25" s="3">
        <f t="shared" si="0"/>
        <v>0</v>
      </c>
      <c r="M25" s="59">
        <f>SUM(M26:M38)</f>
        <v>5142587</v>
      </c>
      <c r="N25" s="15">
        <f>SUM(N26:N38)</f>
        <v>4819475</v>
      </c>
      <c r="O25" s="15">
        <f>SUM(O26:O38)</f>
        <v>323112</v>
      </c>
      <c r="P25" s="15">
        <f>SUM(P26:P38)</f>
        <v>0</v>
      </c>
    </row>
    <row r="26" spans="1:16" ht="20.25" customHeight="1">
      <c r="A26" s="36" t="s">
        <v>37</v>
      </c>
      <c r="B26" s="3">
        <f>SUM(C26:L26)</f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39">
        <v>0</v>
      </c>
      <c r="N26" s="39">
        <v>0</v>
      </c>
      <c r="O26" s="39">
        <v>0</v>
      </c>
      <c r="P26" s="39">
        <v>0</v>
      </c>
    </row>
    <row r="27" spans="1:67" ht="19.5" customHeight="1">
      <c r="A27" s="36" t="s">
        <v>38</v>
      </c>
      <c r="B27" s="3">
        <f aca="true" t="shared" si="1" ref="B27:B38">SUM(C27:L27)</f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</row>
    <row r="28" spans="1:67" ht="19.5" customHeight="1">
      <c r="A28" s="36" t="s">
        <v>39</v>
      </c>
      <c r="B28" s="3">
        <f t="shared" si="1"/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39">
        <v>0</v>
      </c>
      <c r="N28" s="39">
        <v>0</v>
      </c>
      <c r="O28" s="39">
        <v>0</v>
      </c>
      <c r="P28" s="39">
        <v>0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</row>
    <row r="29" spans="1:67" ht="19.5" customHeight="1">
      <c r="A29" s="36" t="s">
        <v>40</v>
      </c>
      <c r="B29" s="3">
        <f t="shared" si="1"/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39">
        <v>0</v>
      </c>
      <c r="N29" s="39">
        <v>0</v>
      </c>
      <c r="O29" s="39">
        <v>0</v>
      </c>
      <c r="P29" s="39">
        <v>0</v>
      </c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</row>
    <row r="30" spans="1:67" ht="19.5" customHeight="1">
      <c r="A30" s="36" t="s">
        <v>41</v>
      </c>
      <c r="B30" s="3">
        <f t="shared" si="1"/>
        <v>0.051911</v>
      </c>
      <c r="C30" s="49">
        <v>0</v>
      </c>
      <c r="D30" s="49">
        <v>0</v>
      </c>
      <c r="E30" s="49">
        <v>0</v>
      </c>
      <c r="F30" s="4">
        <v>0.051911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39">
        <v>1240503</v>
      </c>
      <c r="N30" s="6">
        <v>1090131</v>
      </c>
      <c r="O30" s="6">
        <v>150372</v>
      </c>
      <c r="P30" s="39">
        <v>0</v>
      </c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</row>
    <row r="31" spans="1:67" ht="19.5" customHeight="1">
      <c r="A31" s="36" t="s">
        <v>42</v>
      </c>
      <c r="B31" s="3">
        <f t="shared" si="1"/>
        <v>0.307448</v>
      </c>
      <c r="C31" s="49">
        <v>0</v>
      </c>
      <c r="D31" s="49">
        <v>0</v>
      </c>
      <c r="E31" s="49">
        <v>0</v>
      </c>
      <c r="F31" s="4">
        <v>0.307448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39">
        <v>3902084</v>
      </c>
      <c r="N31" s="6">
        <v>3729344</v>
      </c>
      <c r="O31" s="6">
        <v>172740</v>
      </c>
      <c r="P31" s="39">
        <v>0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</row>
    <row r="32" spans="1:67" ht="19.5" customHeight="1">
      <c r="A32" s="36" t="s">
        <v>43</v>
      </c>
      <c r="B32" s="3">
        <f t="shared" si="1"/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39">
        <v>0</v>
      </c>
      <c r="N32" s="39">
        <v>0</v>
      </c>
      <c r="O32" s="39">
        <v>0</v>
      </c>
      <c r="P32" s="39">
        <v>0</v>
      </c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</row>
    <row r="33" spans="1:67" ht="19.5" customHeight="1">
      <c r="A33" s="36" t="s">
        <v>44</v>
      </c>
      <c r="B33" s="3">
        <f t="shared" si="1"/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39">
        <v>0</v>
      </c>
      <c r="N33" s="39">
        <v>0</v>
      </c>
      <c r="O33" s="39">
        <v>0</v>
      </c>
      <c r="P33" s="39">
        <v>0</v>
      </c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</row>
    <row r="34" spans="1:67" ht="19.5" customHeight="1">
      <c r="A34" s="36" t="s">
        <v>45</v>
      </c>
      <c r="B34" s="3">
        <f t="shared" si="1"/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39">
        <v>0</v>
      </c>
      <c r="N34" s="39">
        <v>0</v>
      </c>
      <c r="O34" s="39">
        <v>0</v>
      </c>
      <c r="P34" s="39">
        <v>0</v>
      </c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</row>
    <row r="35" spans="1:67" ht="19.5" customHeight="1">
      <c r="A35" s="36" t="s">
        <v>46</v>
      </c>
      <c r="B35" s="3">
        <f t="shared" si="1"/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39">
        <v>0</v>
      </c>
      <c r="N35" s="39">
        <v>0</v>
      </c>
      <c r="O35" s="39">
        <v>0</v>
      </c>
      <c r="P35" s="39">
        <v>0</v>
      </c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</row>
    <row r="36" spans="1:67" ht="19.5" customHeight="1">
      <c r="A36" s="36" t="s">
        <v>47</v>
      </c>
      <c r="B36" s="3">
        <f t="shared" si="1"/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</row>
    <row r="37" spans="1:67" ht="19.5" customHeight="1">
      <c r="A37" s="36" t="s">
        <v>48</v>
      </c>
      <c r="B37" s="3">
        <f t="shared" si="1"/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39">
        <v>0</v>
      </c>
      <c r="N37" s="39">
        <v>0</v>
      </c>
      <c r="O37" s="39">
        <v>0</v>
      </c>
      <c r="P37" s="39">
        <v>0</v>
      </c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</row>
    <row r="38" spans="1:67" ht="19.5" customHeight="1">
      <c r="A38" s="36" t="s">
        <v>49</v>
      </c>
      <c r="B38" s="3">
        <f t="shared" si="1"/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39">
        <v>0</v>
      </c>
      <c r="N38" s="39">
        <v>0</v>
      </c>
      <c r="O38" s="39">
        <v>0</v>
      </c>
      <c r="P38" s="39">
        <v>0</v>
      </c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</row>
    <row r="39" spans="1:67" ht="23.25" customHeight="1">
      <c r="A39" s="42"/>
      <c r="B39" s="17"/>
      <c r="C39" s="18"/>
      <c r="D39" s="18"/>
      <c r="E39" s="18"/>
      <c r="F39" s="18"/>
      <c r="G39" s="18"/>
      <c r="H39" s="18"/>
      <c r="I39" s="3"/>
      <c r="J39" s="3"/>
      <c r="K39" s="3"/>
      <c r="L39" s="3"/>
      <c r="M39" s="3"/>
      <c r="N39" s="3"/>
      <c r="O39" s="3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67" ht="27.75" customHeight="1">
      <c r="A40" s="42"/>
      <c r="B40" s="19"/>
      <c r="C40" s="20"/>
      <c r="D40" s="20"/>
      <c r="E40" s="20"/>
      <c r="F40" s="20"/>
      <c r="G40" s="20"/>
      <c r="H40" s="20"/>
      <c r="I40" s="20"/>
      <c r="J40" s="20"/>
      <c r="K40" s="21"/>
      <c r="L40" s="21"/>
      <c r="M40" s="20"/>
      <c r="N40" s="22"/>
      <c r="O40" s="22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  <row r="41" spans="1:67" ht="18" customHeight="1" thickBot="1">
      <c r="A41" s="43"/>
      <c r="B41" s="23"/>
      <c r="C41" s="24"/>
      <c r="D41" s="25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</row>
    <row r="42" spans="1:16" s="14" customFormat="1" ht="19.5" customHeight="1">
      <c r="A42" s="1" t="s">
        <v>0</v>
      </c>
      <c r="I42" s="14" t="s">
        <v>1</v>
      </c>
      <c r="P42" s="27"/>
    </row>
  </sheetData>
  <sheetProtection/>
  <mergeCells count="7">
    <mergeCell ref="I2:P2"/>
    <mergeCell ref="M5:P5"/>
    <mergeCell ref="A2:H2"/>
    <mergeCell ref="A5:A6"/>
    <mergeCell ref="B5:B6"/>
    <mergeCell ref="C5:H5"/>
    <mergeCell ref="I5:L5"/>
  </mergeCells>
  <printOptions/>
  <pageMargins left="0.5905511811023623" right="1.31" top="0.42" bottom="0.45" header="0.2" footer="0.2"/>
  <pageSetup horizontalDpi="600" verticalDpi="600" orientation="portrait" paperSize="9" scale="9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ac2038</cp:lastModifiedBy>
  <cp:lastPrinted>2019-07-12T04:06:53Z</cp:lastPrinted>
  <dcterms:created xsi:type="dcterms:W3CDTF">2003-06-03T07:12:35Z</dcterms:created>
  <dcterms:modified xsi:type="dcterms:W3CDTF">2019-07-12T04:11:05Z</dcterms:modified>
  <cp:category/>
  <cp:version/>
  <cp:contentType/>
  <cp:contentStatus/>
</cp:coreProperties>
</file>