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720" windowHeight="4080" tabRatio="602" activeTab="0"/>
  </bookViews>
  <sheets>
    <sheet name="13-6" sheetId="1" r:id="rId1"/>
  </sheets>
  <definedNames>
    <definedName name="_xlnm.Print_Area" localSheetId="0">'13-6'!$A$1:$AI$48</definedName>
  </definedNames>
  <calcPr fullCalcOnLoad="1"/>
</workbook>
</file>

<file path=xl/sharedStrings.xml><?xml version="1.0" encoding="utf-8"?>
<sst xmlns="http://schemas.openxmlformats.org/spreadsheetml/2006/main" count="260" uniqueCount="104">
  <si>
    <t>單位：次</t>
  </si>
  <si>
    <r>
      <t>Unite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Cases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</si>
  <si>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 xml:space="preserve">Prepared according to Form 1764-00-05-2 by Fire Department &amp; National Fire Angency ,MOI. </t>
    </r>
  </si>
  <si>
    <t>一○○年 2011</t>
  </si>
  <si>
    <t>合計
Total</t>
  </si>
  <si>
    <t>男
Male</t>
  </si>
  <si>
    <t>女
Female</t>
  </si>
  <si>
    <t>被毀損
房間數
（間）
Burn-out &amp; Damaged Houses
(Houses)</t>
  </si>
  <si>
    <t>被毀損
車輛數
（輛）
Burn-out &amp; Damaged Vehicles
(Cars)</t>
  </si>
  <si>
    <t>…</t>
  </si>
  <si>
    <t>…</t>
  </si>
  <si>
    <r>
      <t>Table 13-6</t>
    </r>
    <r>
      <rPr>
        <sz val="16"/>
        <color indexed="8"/>
        <rFont val="細明體"/>
        <family val="3"/>
      </rPr>
      <t>、</t>
    </r>
    <r>
      <rPr>
        <sz val="16"/>
        <color indexed="8"/>
        <rFont val="Times New Roman"/>
        <family val="1"/>
      </rPr>
      <t xml:space="preserve"> Causes and Losses of Fire Disasters</t>
    </r>
  </si>
  <si>
    <r>
      <t>Table 13-6</t>
    </r>
    <r>
      <rPr>
        <sz val="16"/>
        <color indexed="8"/>
        <rFont val="細明體"/>
        <family val="3"/>
      </rPr>
      <t>、</t>
    </r>
    <r>
      <rPr>
        <sz val="16"/>
        <color indexed="8"/>
        <rFont val="Times New Roman"/>
        <family val="1"/>
      </rPr>
      <t xml:space="preserve"> Causes and Losses of Fire Disasters(Cont.End)</t>
    </r>
  </si>
  <si>
    <r>
      <t>N</t>
    </r>
    <r>
      <rPr>
        <sz val="9"/>
        <rFont val="Times New Roman"/>
        <family val="1"/>
      </rPr>
      <t xml:space="preserve">ote: Before 2008, “Deaths” means that the fire disasters occur, and make people die on happened time or within </t>
    </r>
  </si>
  <si>
    <t xml:space="preserve">          24hrs. After, it is revised about the death time that is on happened time or within 14 days.</t>
  </si>
  <si>
    <r>
      <t xml:space="preserve">Note: Before 2008, “Deaths” means that the fire disasters occur, and make people die on happened time or within </t>
    </r>
    <r>
      <rPr>
        <sz val="9"/>
        <rFont val="Times New Roman"/>
        <family val="1"/>
      </rPr>
      <t>24hrs.</t>
    </r>
  </si>
  <si>
    <t xml:space="preserve">         After, it is revised about the death time that is on happened time or within 14 days.</t>
  </si>
  <si>
    <t>表１３－６、火災起火原因及損失情形 (共2頁/第1頁)</t>
  </si>
  <si>
    <t>年　別
Year</t>
  </si>
  <si>
    <t xml:space="preserve">  起　 　火　 　原　 　因         (次)                                                                         </t>
  </si>
  <si>
    <t>Causes of Fires　 (No.)</t>
  </si>
  <si>
    <t xml:space="preserve">起　　　火　　　原　　　因 (次)
Causes of Fires (No.)　 </t>
  </si>
  <si>
    <t>損失情形      Situation of Losses</t>
  </si>
  <si>
    <t>合計
Total</t>
  </si>
  <si>
    <t>人為縱火
Setting Fire</t>
  </si>
  <si>
    <t>爐火烹調
Furnace ＆Cooking</t>
  </si>
  <si>
    <t>電氣設備
Electrical Equipment</t>
  </si>
  <si>
    <t>機械設備
Machinery</t>
  </si>
  <si>
    <t>玩火
Playing Fire</t>
  </si>
  <si>
    <t>烤火
Roasting</t>
  </si>
  <si>
    <t>施工不慎
Negligence of Construction</t>
  </si>
  <si>
    <t>易燃品自(復)燃
Inflammable</t>
  </si>
  <si>
    <t>瓦斯漏氣
或爆炸
Firing Leaked Gas</t>
  </si>
  <si>
    <t>化學物品
Chemical</t>
  </si>
  <si>
    <t>燃放爆竹
Firecracker</t>
  </si>
  <si>
    <t>交通事故
Traffic Accident</t>
  </si>
  <si>
    <t>天然災害
Natural Disaster</t>
  </si>
  <si>
    <t>原因不明
Un-known</t>
  </si>
  <si>
    <t>其他
Others</t>
  </si>
  <si>
    <t>死亡人數（人）
Deaths(Persons)</t>
  </si>
  <si>
    <t>受傷人數（人）
Injuries(Persons)</t>
  </si>
  <si>
    <t>財物損失金額(新臺幣千元)
Estimated Losses (NT$1,000)</t>
  </si>
  <si>
    <t>被災戶保險情形
Insurance Situation of Victims</t>
  </si>
  <si>
    <t>合計
Total</t>
  </si>
  <si>
    <t>房屋
Houses</t>
  </si>
  <si>
    <t>財、物
Others</t>
  </si>
  <si>
    <t>保險戶數
（戶）
Insurance Households
(No.)</t>
  </si>
  <si>
    <t>保險金額
（新臺幣千元）
Amount of Insurance
(NT$1,000)</t>
  </si>
  <si>
    <t>八十四年 1995</t>
  </si>
  <si>
    <t>八十五年 1996</t>
  </si>
  <si>
    <t>八十六年 1997</t>
  </si>
  <si>
    <t>八十七年 1998</t>
  </si>
  <si>
    <t>八十八年 1999</t>
  </si>
  <si>
    <t>八十九年 2000</t>
  </si>
  <si>
    <t>九    十年 2001</t>
  </si>
  <si>
    <t>九十一年 2002</t>
  </si>
  <si>
    <t>九十二年 2003</t>
  </si>
  <si>
    <t>九十三年 2004</t>
  </si>
  <si>
    <t>九十四年 2005</t>
  </si>
  <si>
    <t>九十五年 2006</t>
  </si>
  <si>
    <t>九十六年 2007</t>
  </si>
  <si>
    <t>九十七年 2008</t>
  </si>
  <si>
    <t>九十八年 2009</t>
  </si>
  <si>
    <t>九十九年 2010</t>
  </si>
  <si>
    <t>一○一年 2012</t>
  </si>
  <si>
    <t>一○二年 2013</t>
  </si>
  <si>
    <t>資料來源：本縣消防局 1764-00-05-2、1764-00-02-2、內政部消防署</t>
  </si>
  <si>
    <t>表１３－６、火災起火原因及損失情形 (共2頁/第2頁)</t>
  </si>
  <si>
    <t>年　別
Year</t>
  </si>
  <si>
    <t>八十六年 1997</t>
  </si>
  <si>
    <t>八十七年 1998</t>
  </si>
  <si>
    <t>八十八年 1999</t>
  </si>
  <si>
    <t>八十九年 2000</t>
  </si>
  <si>
    <t>九    十年 2001</t>
  </si>
  <si>
    <t>九十一年 2002</t>
  </si>
  <si>
    <t>九十二年 2003</t>
  </si>
  <si>
    <t>九十三年 2004</t>
  </si>
  <si>
    <t>九十四年 2005</t>
  </si>
  <si>
    <t>九十五年 2006</t>
  </si>
  <si>
    <t>九十六年 2007</t>
  </si>
  <si>
    <t>九十七年 2008</t>
  </si>
  <si>
    <t>九十八年 2009</t>
  </si>
  <si>
    <t>九十九年 2010</t>
  </si>
  <si>
    <t>一○一年 2012</t>
  </si>
  <si>
    <t>一○二年 2013</t>
  </si>
  <si>
    <t>資料來源：本縣消防局 1764-00-05-2、內政部消防署</t>
  </si>
  <si>
    <t>一○三年 2014</t>
  </si>
  <si>
    <t>-</t>
  </si>
  <si>
    <t>-</t>
  </si>
  <si>
    <t>燈燭
Lighting</t>
  </si>
  <si>
    <t>自殺
Commitment Suicide</t>
  </si>
  <si>
    <t>敬神掃
墓祭祖
Worshiping</t>
  </si>
  <si>
    <t>菸蒂
Butt</t>
  </si>
  <si>
    <t>一○四年 2015</t>
  </si>
  <si>
    <t>社會治安  504</t>
  </si>
  <si>
    <t>社會治安  505</t>
  </si>
  <si>
    <t>一○五年 2016</t>
  </si>
  <si>
    <t>一○五年 2016</t>
  </si>
  <si>
    <t>一○六年 2017</t>
  </si>
  <si>
    <t>說　　明：1.97年以前死亡定義係因火災造成人員當場或24小時內死亡者，98年起修正為因火災造成人員當場</t>
  </si>
  <si>
    <t xml:space="preserve">                    2.98年起修正為因火災造成人員當場或14日內死亡者。</t>
  </si>
  <si>
    <t xml:space="preserve">                    3.106年1月起實施火災案件搶救出勤紀錄表，並修正火災統計範圍，火災次數細分為A1、A2及A3類。</t>
  </si>
  <si>
    <t>社會治安  502</t>
  </si>
  <si>
    <t>社會治安  503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</si>
</sst>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_-* #,##0;\-* #,##0;_-* &quot;-&quot;_-;_-@_-"/>
    <numFmt numFmtId="186" formatCode="_-* #,##0;\-* #,##0;_-* &quot;-&quot;;_-@_-"/>
    <numFmt numFmtId="187" formatCode="#,##0;#,##0;_-* &quot;-&quot;_-;_-@_-"/>
    <numFmt numFmtId="188" formatCode="#,##0;\-#,##0;&quot;－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_);[Red]\(#,##0\)"/>
    <numFmt numFmtId="193" formatCode="#,##0_ "/>
  </numFmts>
  <fonts count="32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sz val="9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細明體"/>
      <family val="3"/>
    </font>
    <font>
      <sz val="16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color indexed="8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8" fillId="0" borderId="1" applyNumberFormat="0" applyFill="0" applyAlignment="0" applyProtection="0"/>
    <xf numFmtId="0" fontId="19" fillId="6" borderId="0" applyNumberFormat="0" applyBorder="0" applyAlignment="0" applyProtection="0"/>
    <xf numFmtId="9" fontId="4" fillId="0" borderId="0" applyFont="0" applyFill="0" applyBorder="0" applyAlignment="0" applyProtection="0"/>
    <xf numFmtId="0" fontId="24" fillId="11" borderId="2" applyNumberFormat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4" borderId="4" applyNumberFormat="0" applyFont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1" borderId="8" applyNumberFormat="0" applyAlignment="0" applyProtection="0"/>
    <xf numFmtId="0" fontId="26" fillId="16" borderId="9" applyNumberFormat="0" applyAlignment="0" applyProtection="0"/>
    <xf numFmtId="0" fontId="20" fillId="17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186" fontId="0" fillId="0" borderId="11" xfId="0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186" fontId="0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left"/>
    </xf>
    <xf numFmtId="187" fontId="0" fillId="0" borderId="0" xfId="0" applyNumberFormat="1" applyAlignment="1">
      <alignment horizontal="right" vertical="center" wrapText="1"/>
    </xf>
    <xf numFmtId="49" fontId="6" fillId="0" borderId="13" xfId="0" applyNumberFormat="1" applyFont="1" applyBorder="1" applyAlignment="1" quotePrefix="1">
      <alignment horizontal="center" vertical="center" wrapText="1"/>
    </xf>
    <xf numFmtId="3" fontId="0" fillId="0" borderId="0" xfId="0" applyNumberFormat="1" applyFont="1" applyAlignment="1">
      <alignment horizontal="left"/>
    </xf>
    <xf numFmtId="0" fontId="7" fillId="0" borderId="0" xfId="0" applyFont="1" applyBorder="1" applyAlignment="1">
      <alignment vertical="center"/>
    </xf>
    <xf numFmtId="37" fontId="7" fillId="0" borderId="0" xfId="0" applyNumberFormat="1" applyFont="1" applyAlignment="1" quotePrefix="1">
      <alignment horizontal="left" vertical="center"/>
    </xf>
    <xf numFmtId="0" fontId="0" fillId="0" borderId="0" xfId="0" applyAlignment="1">
      <alignment vertical="center"/>
    </xf>
    <xf numFmtId="49" fontId="11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3" fontId="5" fillId="0" borderId="0" xfId="0" applyNumberFormat="1" applyFont="1" applyBorder="1" applyAlignment="1" quotePrefix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 vertical="top" wrapText="1"/>
    </xf>
    <xf numFmtId="3" fontId="7" fillId="0" borderId="0" xfId="0" applyNumberFormat="1" applyFont="1" applyAlignment="1">
      <alignment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 quotePrefix="1">
      <alignment horizontal="left" vertical="center"/>
    </xf>
    <xf numFmtId="3" fontId="7" fillId="0" borderId="15" xfId="0" applyNumberFormat="1" applyFont="1" applyBorder="1" applyAlignment="1" quotePrefix="1">
      <alignment horizontal="left" vertical="center"/>
    </xf>
    <xf numFmtId="3" fontId="14" fillId="0" borderId="0" xfId="0" applyNumberFormat="1" applyFont="1" applyBorder="1" applyAlignment="1" quotePrefix="1">
      <alignment vertical="center"/>
    </xf>
    <xf numFmtId="192" fontId="0" fillId="0" borderId="11" xfId="0" applyNumberFormat="1" applyFont="1" applyBorder="1" applyAlignment="1">
      <alignment horizontal="right" vertical="center" wrapText="1"/>
    </xf>
    <xf numFmtId="192" fontId="0" fillId="0" borderId="0" xfId="0" applyNumberFormat="1" applyAlignment="1">
      <alignment horizontal="right" vertical="center" wrapText="1"/>
    </xf>
    <xf numFmtId="192" fontId="0" fillId="0" borderId="0" xfId="0" applyNumberFormat="1" applyFont="1" applyAlignment="1">
      <alignment horizontal="right" vertical="center" wrapText="1"/>
    </xf>
    <xf numFmtId="192" fontId="0" fillId="0" borderId="0" xfId="0" applyNumberFormat="1" applyFont="1" applyBorder="1" applyAlignment="1">
      <alignment horizontal="right" vertical="center" wrapText="1"/>
    </xf>
    <xf numFmtId="193" fontId="0" fillId="0" borderId="0" xfId="0" applyNumberFormat="1" applyAlignment="1">
      <alignment horizontal="right" vertical="center" wrapText="1"/>
    </xf>
    <xf numFmtId="193" fontId="0" fillId="0" borderId="0" xfId="0" applyNumberFormat="1" applyFont="1" applyBorder="1" applyAlignment="1">
      <alignment horizontal="right" vertical="center" wrapText="1"/>
    </xf>
    <xf numFmtId="193" fontId="0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/>
    </xf>
    <xf numFmtId="41" fontId="0" fillId="0" borderId="11" xfId="0" applyNumberFormat="1" applyFont="1" applyBorder="1" applyAlignment="1">
      <alignment horizontal="right" vertical="center" wrapText="1"/>
    </xf>
    <xf numFmtId="41" fontId="0" fillId="0" borderId="0" xfId="0" applyNumberFormat="1" applyFont="1" applyBorder="1" applyAlignment="1">
      <alignment horizontal="right" vertical="center" wrapText="1"/>
    </xf>
    <xf numFmtId="49" fontId="7" fillId="0" borderId="13" xfId="0" applyNumberFormat="1" applyFont="1" applyBorder="1" applyAlignment="1" quotePrefix="1">
      <alignment horizontal="center" vertical="center" wrapText="1"/>
    </xf>
    <xf numFmtId="49" fontId="7" fillId="0" borderId="16" xfId="0" applyNumberFormat="1" applyFont="1" applyBorder="1" applyAlignment="1" quotePrefix="1">
      <alignment horizontal="center" vertical="center" wrapText="1"/>
    </xf>
    <xf numFmtId="49" fontId="7" fillId="0" borderId="17" xfId="0" applyNumberFormat="1" applyFont="1" applyBorder="1" applyAlignment="1" quotePrefix="1">
      <alignment horizontal="center" vertical="center" wrapText="1"/>
    </xf>
    <xf numFmtId="49" fontId="31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31" fillId="0" borderId="18" xfId="0" applyNumberFormat="1" applyFont="1" applyBorder="1" applyAlignment="1">
      <alignment horizontal="center" wrapText="1"/>
    </xf>
    <xf numFmtId="49" fontId="31" fillId="0" borderId="24" xfId="0" applyNumberFormat="1" applyFont="1" applyBorder="1" applyAlignment="1">
      <alignment horizontal="center"/>
    </xf>
    <xf numFmtId="49" fontId="31" fillId="0" borderId="18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31" fillId="0" borderId="25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 quotePrefix="1">
      <alignment horizontal="center" vertical="center"/>
    </xf>
    <xf numFmtId="49" fontId="7" fillId="0" borderId="26" xfId="0" applyNumberFormat="1" applyFont="1" applyBorder="1" applyAlignment="1" quotePrefix="1">
      <alignment horizontal="center" vertical="center" wrapText="1"/>
    </xf>
    <xf numFmtId="49" fontId="7" fillId="0" borderId="14" xfId="0" applyNumberFormat="1" applyFont="1" applyBorder="1" applyAlignment="1" quotePrefix="1">
      <alignment horizontal="center" vertical="center" wrapText="1"/>
    </xf>
    <xf numFmtId="49" fontId="7" fillId="0" borderId="20" xfId="0" applyNumberFormat="1" applyFont="1" applyBorder="1" applyAlignment="1" quotePrefix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 quotePrefix="1">
      <alignment horizontal="center" vertical="center" wrapText="1"/>
    </xf>
    <xf numFmtId="49" fontId="7" fillId="0" borderId="28" xfId="0" applyNumberFormat="1" applyFont="1" applyBorder="1" applyAlignment="1" quotePrefix="1">
      <alignment horizontal="center" vertical="center" wrapText="1"/>
    </xf>
    <xf numFmtId="0" fontId="12" fillId="0" borderId="0" xfId="0" applyFont="1" applyAlignment="1">
      <alignment horizontal="center"/>
    </xf>
    <xf numFmtId="49" fontId="31" fillId="0" borderId="24" xfId="0" applyNumberFormat="1" applyFont="1" applyBorder="1" applyAlignment="1">
      <alignment horizontal="center" vertical="top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tabSelected="1" view="pageBreakPreview" zoomScaleSheetLayoutView="100" zoomScalePageLayoutView="0" workbookViewId="0" topLeftCell="A1">
      <pane xSplit="1" ySplit="13" topLeftCell="Z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I1" sqref="AI1"/>
    </sheetView>
  </sheetViews>
  <sheetFormatPr defaultColWidth="5.5" defaultRowHeight="19.5" customHeight="1"/>
  <cols>
    <col min="1" max="1" width="25.33203125" style="31" customWidth="1"/>
    <col min="2" max="2" width="11.33203125" style="3" customWidth="1"/>
    <col min="3" max="3" width="9.83203125" style="3" customWidth="1"/>
    <col min="4" max="4" width="8.5" style="3" customWidth="1"/>
    <col min="5" max="5" width="10.33203125" style="3" customWidth="1"/>
    <col min="6" max="6" width="11.16015625" style="3" customWidth="1"/>
    <col min="7" max="7" width="14.66015625" style="3" customWidth="1"/>
    <col min="8" max="8" width="9.16015625" style="3" customWidth="1"/>
    <col min="9" max="9" width="9.66015625" style="3" customWidth="1"/>
    <col min="10" max="10" width="11.33203125" style="3" customWidth="1"/>
    <col min="11" max="11" width="10.16015625" style="3" customWidth="1"/>
    <col min="12" max="12" width="9.5" style="6" customWidth="1"/>
    <col min="13" max="13" width="11.66015625" style="3" customWidth="1"/>
    <col min="14" max="14" width="12.5" style="3" customWidth="1"/>
    <col min="15" max="15" width="13.66015625" style="3" customWidth="1"/>
    <col min="16" max="16" width="10.16015625" style="3" customWidth="1"/>
    <col min="17" max="17" width="11.33203125" style="3" customWidth="1"/>
    <col min="18" max="18" width="25.33203125" style="31" customWidth="1"/>
    <col min="19" max="19" width="12.16015625" style="3" customWidth="1"/>
    <col min="20" max="20" width="12.5" style="3" customWidth="1"/>
    <col min="21" max="22" width="12.16015625" style="3" customWidth="1"/>
    <col min="23" max="23" width="8.66015625" style="3" customWidth="1"/>
    <col min="24" max="24" width="8.16015625" style="3" customWidth="1"/>
    <col min="25" max="25" width="8.66015625" style="3" customWidth="1"/>
    <col min="26" max="26" width="9.16015625" style="3" customWidth="1"/>
    <col min="27" max="27" width="6.83203125" style="3" customWidth="1"/>
    <col min="28" max="28" width="7.33203125" style="3" customWidth="1"/>
    <col min="29" max="29" width="12" style="3" customWidth="1"/>
    <col min="30" max="30" width="11.33203125" style="3" customWidth="1"/>
    <col min="31" max="31" width="9" style="3" customWidth="1"/>
    <col min="32" max="32" width="9.66015625" style="3" customWidth="1"/>
    <col min="33" max="33" width="9.5" style="3" customWidth="1"/>
    <col min="34" max="34" width="10.83203125" style="3" customWidth="1"/>
    <col min="35" max="35" width="13.83203125" style="3" customWidth="1"/>
    <col min="36" max="16384" width="5.5" style="3" customWidth="1"/>
  </cols>
  <sheetData>
    <row r="1" spans="1:35" s="43" customFormat="1" ht="12.75" customHeight="1">
      <c r="A1" s="13" t="s">
        <v>102</v>
      </c>
      <c r="Q1" s="14" t="s">
        <v>103</v>
      </c>
      <c r="R1" s="13" t="s">
        <v>94</v>
      </c>
      <c r="AI1" s="14" t="s">
        <v>95</v>
      </c>
    </row>
    <row r="2" spans="1:35" s="12" customFormat="1" ht="21" customHeight="1">
      <c r="A2" s="64" t="s">
        <v>17</v>
      </c>
      <c r="B2" s="64"/>
      <c r="C2" s="64"/>
      <c r="D2" s="64"/>
      <c r="E2" s="64"/>
      <c r="F2" s="64"/>
      <c r="G2" s="64"/>
      <c r="H2" s="64"/>
      <c r="I2" s="64"/>
      <c r="J2" s="26" t="s">
        <v>11</v>
      </c>
      <c r="L2" s="26"/>
      <c r="M2" s="26"/>
      <c r="N2" s="26"/>
      <c r="O2" s="26"/>
      <c r="P2" s="25"/>
      <c r="Q2" s="25"/>
      <c r="R2" s="35" t="s">
        <v>67</v>
      </c>
      <c r="S2" s="27"/>
      <c r="T2" s="27"/>
      <c r="U2" s="27"/>
      <c r="V2" s="27"/>
      <c r="W2" s="25"/>
      <c r="X2" s="25"/>
      <c r="Y2" s="25"/>
      <c r="Z2" s="71" t="s">
        <v>12</v>
      </c>
      <c r="AA2" s="71"/>
      <c r="AB2" s="71"/>
      <c r="AC2" s="71"/>
      <c r="AD2" s="71"/>
      <c r="AE2" s="71"/>
      <c r="AF2" s="71"/>
      <c r="AG2" s="71"/>
      <c r="AH2" s="71"/>
      <c r="AI2" s="71"/>
    </row>
    <row r="3" ht="18.75" customHeight="1">
      <c r="K3" s="4"/>
    </row>
    <row r="4" spans="1:35" ht="12" customHeight="1" thickBot="1">
      <c r="A4" s="18" t="s">
        <v>0</v>
      </c>
      <c r="K4" s="4"/>
      <c r="Q4" s="5" t="s">
        <v>1</v>
      </c>
      <c r="R4" s="18" t="s">
        <v>0</v>
      </c>
      <c r="AI4" s="5" t="s">
        <v>1</v>
      </c>
    </row>
    <row r="5" spans="1:35" s="28" customFormat="1" ht="30" customHeight="1">
      <c r="A5" s="50" t="s">
        <v>18</v>
      </c>
      <c r="B5" s="56" t="s">
        <v>19</v>
      </c>
      <c r="C5" s="57"/>
      <c r="D5" s="57"/>
      <c r="E5" s="57"/>
      <c r="F5" s="57"/>
      <c r="G5" s="57"/>
      <c r="H5" s="57"/>
      <c r="I5" s="57"/>
      <c r="J5" s="57" t="s">
        <v>20</v>
      </c>
      <c r="K5" s="57"/>
      <c r="L5" s="57"/>
      <c r="M5" s="57"/>
      <c r="N5" s="57"/>
      <c r="O5" s="57"/>
      <c r="P5" s="57"/>
      <c r="Q5" s="57"/>
      <c r="R5" s="50" t="s">
        <v>68</v>
      </c>
      <c r="S5" s="53" t="s">
        <v>21</v>
      </c>
      <c r="T5" s="54"/>
      <c r="U5" s="54"/>
      <c r="V5" s="55"/>
      <c r="W5" s="56" t="s">
        <v>22</v>
      </c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</row>
    <row r="6" spans="1:35" s="29" customFormat="1" ht="36" customHeight="1">
      <c r="A6" s="51"/>
      <c r="B6" s="46" t="s">
        <v>23</v>
      </c>
      <c r="C6" s="61" t="s">
        <v>24</v>
      </c>
      <c r="D6" s="61" t="s">
        <v>90</v>
      </c>
      <c r="E6" s="46" t="s">
        <v>89</v>
      </c>
      <c r="F6" s="46" t="s">
        <v>25</v>
      </c>
      <c r="G6" s="46" t="s">
        <v>91</v>
      </c>
      <c r="H6" s="46" t="s">
        <v>92</v>
      </c>
      <c r="I6" s="65" t="s">
        <v>26</v>
      </c>
      <c r="J6" s="65" t="s">
        <v>27</v>
      </c>
      <c r="K6" s="46" t="s">
        <v>28</v>
      </c>
      <c r="L6" s="46" t="s">
        <v>29</v>
      </c>
      <c r="M6" s="46" t="s">
        <v>30</v>
      </c>
      <c r="N6" s="46" t="s">
        <v>31</v>
      </c>
      <c r="O6" s="46" t="s">
        <v>32</v>
      </c>
      <c r="P6" s="61" t="s">
        <v>33</v>
      </c>
      <c r="Q6" s="68" t="s">
        <v>34</v>
      </c>
      <c r="R6" s="51"/>
      <c r="S6" s="61" t="s">
        <v>35</v>
      </c>
      <c r="T6" s="61" t="s">
        <v>36</v>
      </c>
      <c r="U6" s="61" t="s">
        <v>37</v>
      </c>
      <c r="V6" s="61" t="s">
        <v>38</v>
      </c>
      <c r="W6" s="49" t="s">
        <v>39</v>
      </c>
      <c r="X6" s="49"/>
      <c r="Y6" s="49"/>
      <c r="Z6" s="63" t="s">
        <v>40</v>
      </c>
      <c r="AA6" s="49"/>
      <c r="AB6" s="49"/>
      <c r="AC6" s="61" t="s">
        <v>7</v>
      </c>
      <c r="AD6" s="75" t="s">
        <v>8</v>
      </c>
      <c r="AE6" s="76" t="s">
        <v>41</v>
      </c>
      <c r="AF6" s="77"/>
      <c r="AG6" s="77"/>
      <c r="AH6" s="58" t="s">
        <v>42</v>
      </c>
      <c r="AI6" s="59"/>
    </row>
    <row r="7" spans="1:35" s="30" customFormat="1" ht="34.5" customHeight="1">
      <c r="A7" s="51"/>
      <c r="B7" s="47"/>
      <c r="C7" s="47"/>
      <c r="D7" s="47"/>
      <c r="E7" s="47"/>
      <c r="F7" s="47"/>
      <c r="G7" s="47"/>
      <c r="H7" s="47"/>
      <c r="I7" s="66"/>
      <c r="J7" s="66"/>
      <c r="K7" s="47"/>
      <c r="L7" s="47"/>
      <c r="M7" s="47"/>
      <c r="N7" s="47"/>
      <c r="O7" s="47"/>
      <c r="P7" s="47"/>
      <c r="Q7" s="69"/>
      <c r="R7" s="51"/>
      <c r="S7" s="47"/>
      <c r="T7" s="47"/>
      <c r="U7" s="47"/>
      <c r="V7" s="47"/>
      <c r="W7" s="49" t="s">
        <v>4</v>
      </c>
      <c r="X7" s="49" t="s">
        <v>5</v>
      </c>
      <c r="Y7" s="49" t="s">
        <v>6</v>
      </c>
      <c r="Z7" s="63" t="s">
        <v>4</v>
      </c>
      <c r="AA7" s="49" t="s">
        <v>5</v>
      </c>
      <c r="AB7" s="49" t="s">
        <v>6</v>
      </c>
      <c r="AC7" s="74"/>
      <c r="AD7" s="66"/>
      <c r="AE7" s="61" t="s">
        <v>43</v>
      </c>
      <c r="AF7" s="61" t="s">
        <v>44</v>
      </c>
      <c r="AG7" s="68" t="s">
        <v>45</v>
      </c>
      <c r="AH7" s="60" t="s">
        <v>46</v>
      </c>
      <c r="AI7" s="72" t="s">
        <v>47</v>
      </c>
    </row>
    <row r="8" spans="1:35" s="30" customFormat="1" ht="37.5" customHeight="1">
      <c r="A8" s="52"/>
      <c r="B8" s="48"/>
      <c r="C8" s="48"/>
      <c r="D8" s="48"/>
      <c r="E8" s="48"/>
      <c r="F8" s="48"/>
      <c r="G8" s="48"/>
      <c r="H8" s="48"/>
      <c r="I8" s="67"/>
      <c r="J8" s="67"/>
      <c r="K8" s="48"/>
      <c r="L8" s="48"/>
      <c r="M8" s="48"/>
      <c r="N8" s="48"/>
      <c r="O8" s="48"/>
      <c r="P8" s="48"/>
      <c r="Q8" s="70"/>
      <c r="R8" s="52"/>
      <c r="S8" s="48"/>
      <c r="T8" s="48"/>
      <c r="U8" s="48"/>
      <c r="V8" s="48"/>
      <c r="W8" s="49"/>
      <c r="X8" s="49"/>
      <c r="Y8" s="49"/>
      <c r="Z8" s="63"/>
      <c r="AA8" s="49"/>
      <c r="AB8" s="49"/>
      <c r="AC8" s="62"/>
      <c r="AD8" s="67"/>
      <c r="AE8" s="62"/>
      <c r="AF8" s="62"/>
      <c r="AG8" s="73"/>
      <c r="AH8" s="60"/>
      <c r="AI8" s="72"/>
    </row>
    <row r="9" spans="1:33" s="2" customFormat="1" ht="21" customHeight="1" hidden="1">
      <c r="A9" s="32" t="s">
        <v>48</v>
      </c>
      <c r="B9" s="15">
        <f>SUM(D9:S9)</f>
        <v>134</v>
      </c>
      <c r="C9" s="16"/>
      <c r="D9" s="16">
        <v>5</v>
      </c>
      <c r="E9" s="16">
        <v>21</v>
      </c>
      <c r="F9" s="16">
        <v>2</v>
      </c>
      <c r="G9" s="20">
        <v>5</v>
      </c>
      <c r="H9" s="20">
        <v>44</v>
      </c>
      <c r="I9" s="20">
        <v>4</v>
      </c>
      <c r="J9" s="20">
        <v>19</v>
      </c>
      <c r="K9" s="20">
        <v>4</v>
      </c>
      <c r="L9" s="20">
        <v>0</v>
      </c>
      <c r="M9" s="20">
        <v>1</v>
      </c>
      <c r="N9" s="20">
        <v>0</v>
      </c>
      <c r="O9" s="20">
        <v>1</v>
      </c>
      <c r="P9" s="20">
        <v>0</v>
      </c>
      <c r="Q9" s="16">
        <v>15</v>
      </c>
      <c r="R9" s="32" t="s">
        <v>48</v>
      </c>
      <c r="S9" s="16">
        <v>13</v>
      </c>
      <c r="T9" s="16"/>
      <c r="U9" s="16" t="e">
        <f>SUM(#REF!)</f>
        <v>#REF!</v>
      </c>
      <c r="V9" s="16"/>
      <c r="W9" s="16">
        <v>3</v>
      </c>
      <c r="X9" s="16"/>
      <c r="Y9" s="16"/>
      <c r="Z9" s="16">
        <v>5</v>
      </c>
      <c r="AA9" s="16"/>
      <c r="AB9" s="16"/>
      <c r="AC9" s="16">
        <v>111</v>
      </c>
      <c r="AD9" s="17">
        <v>0</v>
      </c>
      <c r="AE9" s="16">
        <f aca="true" t="shared" si="0" ref="AE9:AE15">SUM(AF9:AG9)</f>
        <v>29662</v>
      </c>
      <c r="AF9" s="16">
        <v>12140</v>
      </c>
      <c r="AG9" s="16">
        <v>17522</v>
      </c>
    </row>
    <row r="10" spans="1:33" s="2" customFormat="1" ht="21" customHeight="1" hidden="1">
      <c r="A10" s="32" t="s">
        <v>49</v>
      </c>
      <c r="B10" s="15">
        <f>SUM(D10:S10)</f>
        <v>117</v>
      </c>
      <c r="C10" s="16"/>
      <c r="D10" s="16">
        <v>5</v>
      </c>
      <c r="E10" s="16">
        <v>17</v>
      </c>
      <c r="F10" s="16">
        <v>1</v>
      </c>
      <c r="G10" s="16">
        <v>7</v>
      </c>
      <c r="H10" s="16">
        <v>34</v>
      </c>
      <c r="I10" s="17">
        <v>0</v>
      </c>
      <c r="J10" s="16">
        <v>23</v>
      </c>
      <c r="K10" s="16">
        <v>7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6">
        <v>16</v>
      </c>
      <c r="R10" s="32" t="s">
        <v>49</v>
      </c>
      <c r="S10" s="16">
        <v>7</v>
      </c>
      <c r="T10" s="16"/>
      <c r="U10" s="16" t="e">
        <f>SUM(#REF!)</f>
        <v>#REF!</v>
      </c>
      <c r="V10" s="16"/>
      <c r="W10" s="16">
        <v>14</v>
      </c>
      <c r="X10" s="16"/>
      <c r="Y10" s="16"/>
      <c r="Z10" s="16">
        <v>17</v>
      </c>
      <c r="AA10" s="16"/>
      <c r="AB10" s="16"/>
      <c r="AC10" s="16">
        <v>99</v>
      </c>
      <c r="AD10" s="17">
        <v>0</v>
      </c>
      <c r="AE10" s="16">
        <f t="shared" si="0"/>
        <v>42853</v>
      </c>
      <c r="AF10" s="16">
        <v>19160</v>
      </c>
      <c r="AG10" s="16">
        <v>23693</v>
      </c>
    </row>
    <row r="11" spans="1:33" s="2" customFormat="1" ht="21" customHeight="1" hidden="1">
      <c r="A11" s="32" t="s">
        <v>50</v>
      </c>
      <c r="B11" s="15">
        <f>SUM(C11:T11)</f>
        <v>115</v>
      </c>
      <c r="C11" s="19">
        <v>0</v>
      </c>
      <c r="D11" s="16">
        <v>2</v>
      </c>
      <c r="E11" s="16">
        <v>12</v>
      </c>
      <c r="F11" s="16">
        <v>1</v>
      </c>
      <c r="G11" s="16">
        <v>4</v>
      </c>
      <c r="H11" s="16">
        <v>42</v>
      </c>
      <c r="I11" s="16">
        <v>1</v>
      </c>
      <c r="J11" s="16">
        <v>29</v>
      </c>
      <c r="K11" s="16">
        <v>4</v>
      </c>
      <c r="L11" s="17">
        <v>0</v>
      </c>
      <c r="M11" s="16">
        <v>1</v>
      </c>
      <c r="N11" s="17">
        <v>0</v>
      </c>
      <c r="O11" s="17">
        <v>0</v>
      </c>
      <c r="P11" s="17">
        <v>0</v>
      </c>
      <c r="Q11" s="16">
        <v>16</v>
      </c>
      <c r="R11" s="32" t="s">
        <v>69</v>
      </c>
      <c r="S11" s="16">
        <v>0</v>
      </c>
      <c r="T11" s="16">
        <v>3</v>
      </c>
      <c r="U11" s="16" t="e">
        <f>SUM(#REF!)</f>
        <v>#REF!</v>
      </c>
      <c r="V11" s="16"/>
      <c r="W11" s="16">
        <v>4</v>
      </c>
      <c r="X11" s="16"/>
      <c r="Y11" s="16"/>
      <c r="Z11" s="16">
        <v>6</v>
      </c>
      <c r="AA11" s="16"/>
      <c r="AB11" s="16"/>
      <c r="AC11" s="16">
        <v>85</v>
      </c>
      <c r="AD11" s="17">
        <v>0</v>
      </c>
      <c r="AE11" s="16">
        <f t="shared" si="0"/>
        <v>47400</v>
      </c>
      <c r="AF11" s="16">
        <v>23680</v>
      </c>
      <c r="AG11" s="16">
        <v>23720</v>
      </c>
    </row>
    <row r="12" spans="1:33" s="2" customFormat="1" ht="21" customHeight="1" hidden="1">
      <c r="A12" s="32" t="s">
        <v>51</v>
      </c>
      <c r="B12" s="15">
        <f>SUM(C12:T12)</f>
        <v>114</v>
      </c>
      <c r="C12" s="19">
        <v>0</v>
      </c>
      <c r="D12" s="16">
        <v>5</v>
      </c>
      <c r="E12" s="16">
        <v>16</v>
      </c>
      <c r="F12" s="16">
        <v>7</v>
      </c>
      <c r="G12" s="16">
        <v>8</v>
      </c>
      <c r="H12" s="16">
        <v>38</v>
      </c>
      <c r="I12" s="17">
        <v>0</v>
      </c>
      <c r="J12" s="16">
        <v>12</v>
      </c>
      <c r="K12" s="16">
        <v>6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6">
        <v>16</v>
      </c>
      <c r="R12" s="32" t="s">
        <v>70</v>
      </c>
      <c r="S12" s="16">
        <v>0</v>
      </c>
      <c r="T12" s="16">
        <v>6</v>
      </c>
      <c r="U12" s="16" t="e">
        <f>SUM(#REF!)</f>
        <v>#REF!</v>
      </c>
      <c r="V12" s="16"/>
      <c r="W12" s="16">
        <v>6</v>
      </c>
      <c r="X12" s="16"/>
      <c r="Y12" s="16"/>
      <c r="Z12" s="16">
        <v>5</v>
      </c>
      <c r="AA12" s="16"/>
      <c r="AB12" s="16"/>
      <c r="AC12" s="16">
        <v>98</v>
      </c>
      <c r="AD12" s="17">
        <v>0</v>
      </c>
      <c r="AE12" s="16">
        <f t="shared" si="0"/>
        <v>43790</v>
      </c>
      <c r="AF12" s="16">
        <v>22789</v>
      </c>
      <c r="AG12" s="16">
        <v>21001</v>
      </c>
    </row>
    <row r="13" spans="1:33" s="2" customFormat="1" ht="1.5" customHeight="1" hidden="1">
      <c r="A13" s="32" t="s">
        <v>52</v>
      </c>
      <c r="B13" s="15">
        <f>SUM(C13:V13)</f>
        <v>172</v>
      </c>
      <c r="C13" s="19">
        <v>12</v>
      </c>
      <c r="D13" s="19">
        <v>1</v>
      </c>
      <c r="E13" s="19">
        <v>1</v>
      </c>
      <c r="F13" s="19">
        <v>20</v>
      </c>
      <c r="G13" s="19">
        <v>18</v>
      </c>
      <c r="H13" s="19">
        <v>7</v>
      </c>
      <c r="I13" s="19">
        <v>32</v>
      </c>
      <c r="J13" s="19">
        <v>12</v>
      </c>
      <c r="K13" s="19">
        <v>5</v>
      </c>
      <c r="L13" s="19">
        <v>2</v>
      </c>
      <c r="M13" s="19">
        <v>1</v>
      </c>
      <c r="N13" s="19">
        <v>0</v>
      </c>
      <c r="O13" s="19">
        <v>2</v>
      </c>
      <c r="P13" s="19">
        <v>0</v>
      </c>
      <c r="Q13" s="19">
        <v>5</v>
      </c>
      <c r="R13" s="32" t="s">
        <v>71</v>
      </c>
      <c r="S13" s="19">
        <v>1</v>
      </c>
      <c r="T13" s="19">
        <v>0</v>
      </c>
      <c r="U13" s="19">
        <v>35</v>
      </c>
      <c r="V13" s="19">
        <v>18</v>
      </c>
      <c r="W13" s="17">
        <v>2</v>
      </c>
      <c r="X13" s="17"/>
      <c r="Y13" s="17"/>
      <c r="Z13" s="17">
        <v>12</v>
      </c>
      <c r="AA13" s="17"/>
      <c r="AB13" s="17"/>
      <c r="AC13" s="19">
        <v>65</v>
      </c>
      <c r="AD13" s="19">
        <v>62</v>
      </c>
      <c r="AE13" s="16">
        <v>33223</v>
      </c>
      <c r="AF13" s="17">
        <v>12846</v>
      </c>
      <c r="AG13" s="17">
        <v>20377</v>
      </c>
    </row>
    <row r="14" spans="1:33" s="2" customFormat="1" ht="21" customHeight="1" hidden="1">
      <c r="A14" s="32" t="s">
        <v>53</v>
      </c>
      <c r="B14" s="15">
        <f aca="true" t="shared" si="1" ref="B14:B22">SUM(C14:V14)</f>
        <v>130</v>
      </c>
      <c r="C14" s="19">
        <v>10</v>
      </c>
      <c r="D14" s="19">
        <v>0</v>
      </c>
      <c r="E14" s="19">
        <v>5</v>
      </c>
      <c r="F14" s="19">
        <v>6</v>
      </c>
      <c r="G14" s="19">
        <v>7</v>
      </c>
      <c r="H14" s="19">
        <v>7</v>
      </c>
      <c r="I14" s="19">
        <v>39</v>
      </c>
      <c r="J14" s="19">
        <v>22</v>
      </c>
      <c r="K14" s="19">
        <v>13</v>
      </c>
      <c r="L14" s="19">
        <v>5</v>
      </c>
      <c r="M14" s="19">
        <v>1</v>
      </c>
      <c r="N14" s="19">
        <v>1</v>
      </c>
      <c r="O14" s="19">
        <v>1</v>
      </c>
      <c r="P14" s="19">
        <v>0</v>
      </c>
      <c r="Q14" s="19">
        <v>1</v>
      </c>
      <c r="R14" s="32" t="s">
        <v>72</v>
      </c>
      <c r="S14" s="19">
        <v>1</v>
      </c>
      <c r="T14" s="19">
        <v>0</v>
      </c>
      <c r="U14" s="19">
        <v>9</v>
      </c>
      <c r="V14" s="19">
        <v>2</v>
      </c>
      <c r="W14" s="17">
        <v>6</v>
      </c>
      <c r="X14" s="17"/>
      <c r="Y14" s="17"/>
      <c r="Z14" s="17">
        <v>7</v>
      </c>
      <c r="AA14" s="17"/>
      <c r="AB14" s="17"/>
      <c r="AC14" s="19">
        <v>97</v>
      </c>
      <c r="AD14" s="19">
        <v>58</v>
      </c>
      <c r="AE14" s="16">
        <f t="shared" si="0"/>
        <v>17654.5</v>
      </c>
      <c r="AF14" s="17">
        <v>5262.5</v>
      </c>
      <c r="AG14" s="17">
        <v>12392</v>
      </c>
    </row>
    <row r="15" spans="1:33" s="2" customFormat="1" ht="21" customHeight="1" hidden="1">
      <c r="A15" s="32" t="s">
        <v>54</v>
      </c>
      <c r="B15" s="15">
        <f t="shared" si="1"/>
        <v>134</v>
      </c>
      <c r="C15" s="19">
        <v>8</v>
      </c>
      <c r="D15" s="19">
        <v>2</v>
      </c>
      <c r="E15" s="19">
        <v>6</v>
      </c>
      <c r="F15" s="19">
        <v>9</v>
      </c>
      <c r="G15" s="19">
        <v>0</v>
      </c>
      <c r="H15" s="19">
        <v>10</v>
      </c>
      <c r="I15" s="19">
        <v>43</v>
      </c>
      <c r="J15" s="19">
        <v>19</v>
      </c>
      <c r="K15" s="19">
        <v>5</v>
      </c>
      <c r="L15" s="19">
        <v>3</v>
      </c>
      <c r="M15" s="19">
        <v>3</v>
      </c>
      <c r="N15" s="19">
        <v>0</v>
      </c>
      <c r="O15" s="19">
        <v>3</v>
      </c>
      <c r="P15" s="19">
        <v>0</v>
      </c>
      <c r="Q15" s="19">
        <v>4</v>
      </c>
      <c r="R15" s="32" t="s">
        <v>73</v>
      </c>
      <c r="S15" s="19">
        <v>4</v>
      </c>
      <c r="T15" s="19">
        <v>0</v>
      </c>
      <c r="U15" s="19">
        <v>12</v>
      </c>
      <c r="V15" s="19">
        <v>3</v>
      </c>
      <c r="W15" s="17">
        <v>7</v>
      </c>
      <c r="X15" s="17"/>
      <c r="Y15" s="17"/>
      <c r="Z15" s="17">
        <v>6</v>
      </c>
      <c r="AA15" s="17"/>
      <c r="AB15" s="17"/>
      <c r="AC15" s="19">
        <v>158</v>
      </c>
      <c r="AD15" s="19">
        <v>36</v>
      </c>
      <c r="AE15" s="16">
        <f t="shared" si="0"/>
        <v>35504</v>
      </c>
      <c r="AF15" s="17">
        <v>10763</v>
      </c>
      <c r="AG15" s="17">
        <v>24741</v>
      </c>
    </row>
    <row r="16" spans="1:33" s="2" customFormat="1" ht="21" customHeight="1" hidden="1">
      <c r="A16" s="32" t="s">
        <v>55</v>
      </c>
      <c r="B16" s="15">
        <f t="shared" si="1"/>
        <v>130</v>
      </c>
      <c r="C16" s="19">
        <v>14</v>
      </c>
      <c r="D16" s="19">
        <v>0</v>
      </c>
      <c r="E16" s="19">
        <v>4</v>
      </c>
      <c r="F16" s="19">
        <v>12</v>
      </c>
      <c r="G16" s="19">
        <v>1</v>
      </c>
      <c r="H16" s="19">
        <v>9</v>
      </c>
      <c r="I16" s="19">
        <v>37</v>
      </c>
      <c r="J16" s="19">
        <v>14</v>
      </c>
      <c r="K16" s="19">
        <v>8</v>
      </c>
      <c r="L16" s="19">
        <v>2</v>
      </c>
      <c r="M16" s="19">
        <v>2</v>
      </c>
      <c r="N16" s="19">
        <v>2</v>
      </c>
      <c r="O16" s="19">
        <v>1</v>
      </c>
      <c r="P16" s="19">
        <v>0</v>
      </c>
      <c r="Q16" s="19">
        <v>3</v>
      </c>
      <c r="R16" s="32" t="s">
        <v>74</v>
      </c>
      <c r="S16" s="19">
        <v>0</v>
      </c>
      <c r="T16" s="19">
        <v>0</v>
      </c>
      <c r="U16" s="19">
        <v>10</v>
      </c>
      <c r="V16" s="19">
        <v>11</v>
      </c>
      <c r="W16" s="17">
        <v>4</v>
      </c>
      <c r="X16" s="17"/>
      <c r="Y16" s="17"/>
      <c r="Z16" s="17">
        <v>3</v>
      </c>
      <c r="AA16" s="17"/>
      <c r="AB16" s="17"/>
      <c r="AC16" s="19">
        <v>113</v>
      </c>
      <c r="AD16" s="19">
        <v>30</v>
      </c>
      <c r="AE16" s="16">
        <v>21590</v>
      </c>
      <c r="AF16" s="17">
        <v>6957</v>
      </c>
      <c r="AG16" s="17">
        <v>14633</v>
      </c>
    </row>
    <row r="17" spans="1:35" s="2" customFormat="1" ht="21" customHeight="1" hidden="1">
      <c r="A17" s="32" t="s">
        <v>56</v>
      </c>
      <c r="B17" s="15">
        <f t="shared" si="1"/>
        <v>100</v>
      </c>
      <c r="C17" s="19">
        <v>1</v>
      </c>
      <c r="D17" s="19">
        <v>0</v>
      </c>
      <c r="E17" s="19">
        <v>3</v>
      </c>
      <c r="F17" s="19">
        <v>7</v>
      </c>
      <c r="G17" s="19">
        <v>0</v>
      </c>
      <c r="H17" s="19">
        <v>3</v>
      </c>
      <c r="I17" s="19">
        <v>40</v>
      </c>
      <c r="J17" s="19">
        <v>9</v>
      </c>
      <c r="K17" s="19">
        <v>2</v>
      </c>
      <c r="L17" s="19">
        <v>4</v>
      </c>
      <c r="M17" s="19">
        <v>5</v>
      </c>
      <c r="N17" s="19">
        <v>0</v>
      </c>
      <c r="O17" s="19">
        <v>0</v>
      </c>
      <c r="P17" s="19">
        <v>1</v>
      </c>
      <c r="Q17" s="19">
        <v>1</v>
      </c>
      <c r="R17" s="32" t="s">
        <v>75</v>
      </c>
      <c r="S17" s="19">
        <v>0</v>
      </c>
      <c r="T17" s="19">
        <v>0</v>
      </c>
      <c r="U17" s="19">
        <v>13</v>
      </c>
      <c r="V17" s="19">
        <v>11</v>
      </c>
      <c r="W17" s="17">
        <v>6</v>
      </c>
      <c r="X17" s="17" t="s">
        <v>10</v>
      </c>
      <c r="Y17" s="17" t="s">
        <v>10</v>
      </c>
      <c r="Z17" s="17">
        <v>3</v>
      </c>
      <c r="AA17" s="17" t="s">
        <v>10</v>
      </c>
      <c r="AB17" s="17" t="s">
        <v>10</v>
      </c>
      <c r="AC17" s="19">
        <v>27</v>
      </c>
      <c r="AD17" s="19">
        <v>239</v>
      </c>
      <c r="AE17" s="16">
        <f>SUM(AF17:AG17)</f>
        <v>40482</v>
      </c>
      <c r="AF17" s="17">
        <v>5682</v>
      </c>
      <c r="AG17" s="17">
        <v>34800</v>
      </c>
      <c r="AH17" s="9" t="s">
        <v>10</v>
      </c>
      <c r="AI17" s="9" t="s">
        <v>10</v>
      </c>
    </row>
    <row r="18" spans="1:35" s="2" customFormat="1" ht="21" customHeight="1" hidden="1">
      <c r="A18" s="32" t="s">
        <v>57</v>
      </c>
      <c r="B18" s="15">
        <f t="shared" si="1"/>
        <v>77</v>
      </c>
      <c r="C18" s="19">
        <v>2</v>
      </c>
      <c r="D18" s="19">
        <v>0</v>
      </c>
      <c r="E18" s="19">
        <v>2</v>
      </c>
      <c r="F18" s="19">
        <v>9</v>
      </c>
      <c r="G18" s="19">
        <v>0</v>
      </c>
      <c r="H18" s="19">
        <v>7</v>
      </c>
      <c r="I18" s="19">
        <v>27</v>
      </c>
      <c r="J18" s="19">
        <v>2</v>
      </c>
      <c r="K18" s="19">
        <v>2</v>
      </c>
      <c r="L18" s="19">
        <v>1</v>
      </c>
      <c r="M18" s="19">
        <v>0</v>
      </c>
      <c r="N18" s="19">
        <v>0</v>
      </c>
      <c r="O18" s="19">
        <v>1</v>
      </c>
      <c r="P18" s="19">
        <v>0</v>
      </c>
      <c r="Q18" s="19">
        <v>0</v>
      </c>
      <c r="R18" s="32" t="s">
        <v>76</v>
      </c>
      <c r="S18" s="19">
        <v>0</v>
      </c>
      <c r="T18" s="19">
        <v>0</v>
      </c>
      <c r="U18" s="19">
        <v>13</v>
      </c>
      <c r="V18" s="19">
        <v>11</v>
      </c>
      <c r="W18" s="17">
        <v>3</v>
      </c>
      <c r="X18" s="17" t="s">
        <v>9</v>
      </c>
      <c r="Y18" s="17" t="s">
        <v>9</v>
      </c>
      <c r="Z18" s="17">
        <v>1</v>
      </c>
      <c r="AA18" s="17" t="s">
        <v>9</v>
      </c>
      <c r="AB18" s="17" t="s">
        <v>10</v>
      </c>
      <c r="AC18" s="19">
        <v>95</v>
      </c>
      <c r="AD18" s="19">
        <v>4</v>
      </c>
      <c r="AE18" s="16">
        <f>SUM(AF18:AG18)</f>
        <v>61085</v>
      </c>
      <c r="AF18" s="17">
        <v>8030</v>
      </c>
      <c r="AG18" s="17">
        <v>53055</v>
      </c>
      <c r="AH18" s="9" t="s">
        <v>9</v>
      </c>
      <c r="AI18" s="9" t="s">
        <v>9</v>
      </c>
    </row>
    <row r="19" spans="1:35" s="2" customFormat="1" ht="21" customHeight="1" hidden="1">
      <c r="A19" s="32" t="s">
        <v>58</v>
      </c>
      <c r="B19" s="36">
        <f t="shared" si="1"/>
        <v>73</v>
      </c>
      <c r="C19" s="37">
        <v>13</v>
      </c>
      <c r="D19" s="37">
        <v>1</v>
      </c>
      <c r="E19" s="37">
        <v>1</v>
      </c>
      <c r="F19" s="37">
        <v>5</v>
      </c>
      <c r="G19" s="37">
        <v>1</v>
      </c>
      <c r="H19" s="37">
        <v>5</v>
      </c>
      <c r="I19" s="37">
        <v>19</v>
      </c>
      <c r="J19" s="37">
        <v>2</v>
      </c>
      <c r="K19" s="37">
        <v>2</v>
      </c>
      <c r="L19" s="40" t="s">
        <v>87</v>
      </c>
      <c r="M19" s="37">
        <v>1</v>
      </c>
      <c r="N19" s="37">
        <v>1</v>
      </c>
      <c r="O19" s="37">
        <v>2</v>
      </c>
      <c r="P19" s="40" t="s">
        <v>87</v>
      </c>
      <c r="Q19" s="37">
        <v>1</v>
      </c>
      <c r="R19" s="32" t="s">
        <v>77</v>
      </c>
      <c r="S19" s="40" t="s">
        <v>87</v>
      </c>
      <c r="T19" s="40" t="s">
        <v>87</v>
      </c>
      <c r="U19" s="37">
        <v>13</v>
      </c>
      <c r="V19" s="37">
        <v>6</v>
      </c>
      <c r="W19" s="39">
        <v>8</v>
      </c>
      <c r="X19" s="39" t="s">
        <v>9</v>
      </c>
      <c r="Y19" s="39" t="s">
        <v>9</v>
      </c>
      <c r="Z19" s="39">
        <v>14</v>
      </c>
      <c r="AA19" s="39" t="s">
        <v>9</v>
      </c>
      <c r="AB19" s="39" t="s">
        <v>10</v>
      </c>
      <c r="AC19" s="37">
        <v>31</v>
      </c>
      <c r="AD19" s="37">
        <v>18</v>
      </c>
      <c r="AE19" s="39">
        <v>18442</v>
      </c>
      <c r="AF19" s="39">
        <v>9347</v>
      </c>
      <c r="AG19" s="39">
        <v>9095</v>
      </c>
      <c r="AH19" s="39" t="s">
        <v>9</v>
      </c>
      <c r="AI19" s="39" t="s">
        <v>9</v>
      </c>
    </row>
    <row r="20" spans="1:35" s="2" customFormat="1" ht="21" customHeight="1" hidden="1">
      <c r="A20" s="32" t="s">
        <v>59</v>
      </c>
      <c r="B20" s="36">
        <f t="shared" si="1"/>
        <v>51</v>
      </c>
      <c r="C20" s="37">
        <v>8</v>
      </c>
      <c r="D20" s="40" t="s">
        <v>87</v>
      </c>
      <c r="E20" s="40" t="s">
        <v>87</v>
      </c>
      <c r="F20" s="37">
        <v>6</v>
      </c>
      <c r="G20" s="37">
        <v>1</v>
      </c>
      <c r="H20" s="37">
        <v>11</v>
      </c>
      <c r="I20" s="37">
        <v>15</v>
      </c>
      <c r="J20" s="37">
        <v>1</v>
      </c>
      <c r="K20" s="37">
        <v>2</v>
      </c>
      <c r="L20" s="40" t="s">
        <v>87</v>
      </c>
      <c r="M20" s="40" t="s">
        <v>87</v>
      </c>
      <c r="N20" s="40" t="s">
        <v>87</v>
      </c>
      <c r="O20" s="40" t="s">
        <v>87</v>
      </c>
      <c r="P20" s="40" t="s">
        <v>87</v>
      </c>
      <c r="Q20" s="40" t="s">
        <v>87</v>
      </c>
      <c r="R20" s="32" t="s">
        <v>78</v>
      </c>
      <c r="S20" s="40" t="s">
        <v>87</v>
      </c>
      <c r="T20" s="40" t="s">
        <v>87</v>
      </c>
      <c r="U20" s="37">
        <v>5</v>
      </c>
      <c r="V20" s="37">
        <v>2</v>
      </c>
      <c r="W20" s="39">
        <v>5</v>
      </c>
      <c r="X20" s="39">
        <v>5</v>
      </c>
      <c r="Y20" s="41" t="s">
        <v>87</v>
      </c>
      <c r="Z20" s="39">
        <v>5</v>
      </c>
      <c r="AA20" s="39">
        <v>1</v>
      </c>
      <c r="AB20" s="39">
        <v>4</v>
      </c>
      <c r="AC20" s="37">
        <v>57</v>
      </c>
      <c r="AD20" s="37">
        <v>8</v>
      </c>
      <c r="AE20" s="39">
        <v>35220</v>
      </c>
      <c r="AF20" s="39">
        <v>17546</v>
      </c>
      <c r="AG20" s="39">
        <v>17674</v>
      </c>
      <c r="AH20" s="40" t="s">
        <v>87</v>
      </c>
      <c r="AI20" s="40" t="s">
        <v>87</v>
      </c>
    </row>
    <row r="21" spans="1:35" s="2" customFormat="1" ht="21" customHeight="1" hidden="1">
      <c r="A21" s="32" t="s">
        <v>60</v>
      </c>
      <c r="B21" s="36">
        <f t="shared" si="1"/>
        <v>36</v>
      </c>
      <c r="C21" s="37">
        <v>1</v>
      </c>
      <c r="D21" s="37">
        <v>1</v>
      </c>
      <c r="E21" s="40" t="s">
        <v>87</v>
      </c>
      <c r="F21" s="37">
        <v>4</v>
      </c>
      <c r="G21" s="40" t="s">
        <v>87</v>
      </c>
      <c r="H21" s="37">
        <v>4</v>
      </c>
      <c r="I21" s="37">
        <v>17</v>
      </c>
      <c r="J21" s="40" t="s">
        <v>87</v>
      </c>
      <c r="K21" s="37">
        <v>3</v>
      </c>
      <c r="L21" s="40" t="s">
        <v>87</v>
      </c>
      <c r="M21" s="40" t="s">
        <v>87</v>
      </c>
      <c r="N21" s="40" t="s">
        <v>87</v>
      </c>
      <c r="O21" s="37">
        <v>1</v>
      </c>
      <c r="P21" s="40" t="s">
        <v>87</v>
      </c>
      <c r="Q21" s="40" t="s">
        <v>87</v>
      </c>
      <c r="R21" s="32" t="s">
        <v>79</v>
      </c>
      <c r="S21" s="37">
        <v>1</v>
      </c>
      <c r="T21" s="40" t="s">
        <v>87</v>
      </c>
      <c r="U21" s="37">
        <v>1</v>
      </c>
      <c r="V21" s="37">
        <v>3</v>
      </c>
      <c r="W21" s="39">
        <v>3</v>
      </c>
      <c r="X21" s="39">
        <v>2</v>
      </c>
      <c r="Y21" s="39">
        <v>1</v>
      </c>
      <c r="Z21" s="39">
        <v>5</v>
      </c>
      <c r="AA21" s="39">
        <v>3</v>
      </c>
      <c r="AB21" s="39">
        <v>2</v>
      </c>
      <c r="AC21" s="37">
        <v>31</v>
      </c>
      <c r="AD21" s="37">
        <v>5</v>
      </c>
      <c r="AE21" s="39">
        <v>10580</v>
      </c>
      <c r="AF21" s="39">
        <v>5100</v>
      </c>
      <c r="AG21" s="39">
        <v>5480</v>
      </c>
      <c r="AH21" s="39">
        <v>2</v>
      </c>
      <c r="AI21" s="39">
        <v>3500</v>
      </c>
    </row>
    <row r="22" spans="1:35" s="2" customFormat="1" ht="21" customHeight="1">
      <c r="A22" s="32" t="s">
        <v>61</v>
      </c>
      <c r="B22" s="36">
        <f t="shared" si="1"/>
        <v>34</v>
      </c>
      <c r="C22" s="38">
        <v>6</v>
      </c>
      <c r="D22" s="38">
        <v>2</v>
      </c>
      <c r="E22" s="42" t="s">
        <v>87</v>
      </c>
      <c r="F22" s="38">
        <v>3</v>
      </c>
      <c r="G22" s="42" t="s">
        <v>87</v>
      </c>
      <c r="H22" s="42" t="s">
        <v>87</v>
      </c>
      <c r="I22" s="38">
        <v>18</v>
      </c>
      <c r="J22" s="38">
        <v>1</v>
      </c>
      <c r="K22" s="38">
        <v>1</v>
      </c>
      <c r="L22" s="42" t="s">
        <v>87</v>
      </c>
      <c r="M22" s="42" t="s">
        <v>87</v>
      </c>
      <c r="N22" s="42" t="s">
        <v>87</v>
      </c>
      <c r="O22" s="42" t="s">
        <v>87</v>
      </c>
      <c r="P22" s="42" t="s">
        <v>87</v>
      </c>
      <c r="Q22" s="42" t="s">
        <v>87</v>
      </c>
      <c r="R22" s="32" t="s">
        <v>80</v>
      </c>
      <c r="S22" s="42" t="s">
        <v>87</v>
      </c>
      <c r="T22" s="42" t="s">
        <v>87</v>
      </c>
      <c r="U22" s="42" t="s">
        <v>87</v>
      </c>
      <c r="V22" s="38">
        <v>3</v>
      </c>
      <c r="W22" s="39">
        <v>2</v>
      </c>
      <c r="X22" s="41" t="s">
        <v>87</v>
      </c>
      <c r="Y22" s="39">
        <v>2</v>
      </c>
      <c r="Z22" s="39">
        <v>5</v>
      </c>
      <c r="AA22" s="39">
        <v>3</v>
      </c>
      <c r="AB22" s="39">
        <v>2</v>
      </c>
      <c r="AC22" s="38">
        <v>26</v>
      </c>
      <c r="AD22" s="38">
        <v>8</v>
      </c>
      <c r="AE22" s="39">
        <v>11283</v>
      </c>
      <c r="AF22" s="39">
        <v>5640</v>
      </c>
      <c r="AG22" s="39">
        <v>5643</v>
      </c>
      <c r="AH22" s="42" t="s">
        <v>87</v>
      </c>
      <c r="AI22" s="42" t="s">
        <v>87</v>
      </c>
    </row>
    <row r="23" spans="1:35" s="2" customFormat="1" ht="21" customHeight="1">
      <c r="A23" s="32" t="s">
        <v>62</v>
      </c>
      <c r="B23" s="36">
        <v>28</v>
      </c>
      <c r="C23" s="38">
        <v>2</v>
      </c>
      <c r="D23" s="38">
        <v>1</v>
      </c>
      <c r="E23" s="38">
        <v>1</v>
      </c>
      <c r="F23" s="42" t="s">
        <v>87</v>
      </c>
      <c r="G23" s="42" t="s">
        <v>87</v>
      </c>
      <c r="H23" s="42" t="s">
        <v>87</v>
      </c>
      <c r="I23" s="38">
        <v>16</v>
      </c>
      <c r="J23" s="38">
        <v>1</v>
      </c>
      <c r="K23" s="38">
        <v>2</v>
      </c>
      <c r="L23" s="42" t="s">
        <v>87</v>
      </c>
      <c r="M23" s="42" t="s">
        <v>87</v>
      </c>
      <c r="N23" s="42" t="s">
        <v>87</v>
      </c>
      <c r="O23" s="38">
        <v>1</v>
      </c>
      <c r="P23" s="42" t="s">
        <v>87</v>
      </c>
      <c r="Q23" s="42" t="s">
        <v>87</v>
      </c>
      <c r="R23" s="32" t="s">
        <v>81</v>
      </c>
      <c r="S23" s="42" t="s">
        <v>87</v>
      </c>
      <c r="T23" s="42" t="s">
        <v>87</v>
      </c>
      <c r="U23" s="38">
        <v>1</v>
      </c>
      <c r="V23" s="38">
        <v>3</v>
      </c>
      <c r="W23" s="39">
        <v>5</v>
      </c>
      <c r="X23" s="39">
        <v>5</v>
      </c>
      <c r="Y23" s="41" t="s">
        <v>87</v>
      </c>
      <c r="Z23" s="41" t="s">
        <v>87</v>
      </c>
      <c r="AA23" s="41" t="s">
        <v>87</v>
      </c>
      <c r="AB23" s="41" t="s">
        <v>87</v>
      </c>
      <c r="AC23" s="38">
        <v>25</v>
      </c>
      <c r="AD23" s="38">
        <v>33</v>
      </c>
      <c r="AE23" s="39">
        <v>11160</v>
      </c>
      <c r="AF23" s="39">
        <v>5440</v>
      </c>
      <c r="AG23" s="39">
        <v>5720</v>
      </c>
      <c r="AH23" s="39">
        <v>3</v>
      </c>
      <c r="AI23" s="39">
        <v>9200</v>
      </c>
    </row>
    <row r="24" spans="1:35" s="2" customFormat="1" ht="21" customHeight="1">
      <c r="A24" s="32" t="s">
        <v>63</v>
      </c>
      <c r="B24" s="36">
        <v>23</v>
      </c>
      <c r="C24" s="38">
        <v>1</v>
      </c>
      <c r="D24" s="38">
        <v>1</v>
      </c>
      <c r="E24" s="38">
        <v>1</v>
      </c>
      <c r="F24" s="38">
        <v>1</v>
      </c>
      <c r="G24" s="42" t="s">
        <v>87</v>
      </c>
      <c r="H24" s="38">
        <v>4</v>
      </c>
      <c r="I24" s="38">
        <v>7</v>
      </c>
      <c r="J24" s="42" t="s">
        <v>87</v>
      </c>
      <c r="K24" s="38">
        <v>1</v>
      </c>
      <c r="L24" s="38">
        <v>2</v>
      </c>
      <c r="M24" s="42" t="s">
        <v>87</v>
      </c>
      <c r="N24" s="42" t="s">
        <v>87</v>
      </c>
      <c r="O24" s="38">
        <v>4</v>
      </c>
      <c r="P24" s="42" t="s">
        <v>87</v>
      </c>
      <c r="Q24" s="42" t="s">
        <v>87</v>
      </c>
      <c r="R24" s="32" t="s">
        <v>82</v>
      </c>
      <c r="S24" s="42" t="s">
        <v>87</v>
      </c>
      <c r="T24" s="42" t="s">
        <v>87</v>
      </c>
      <c r="U24" s="42" t="s">
        <v>87</v>
      </c>
      <c r="V24" s="38">
        <v>1</v>
      </c>
      <c r="W24" s="41" t="s">
        <v>87</v>
      </c>
      <c r="X24" s="41" t="s">
        <v>87</v>
      </c>
      <c r="Y24" s="41" t="s">
        <v>87</v>
      </c>
      <c r="Z24" s="39">
        <v>9</v>
      </c>
      <c r="AA24" s="39">
        <v>5</v>
      </c>
      <c r="AB24" s="39">
        <v>4</v>
      </c>
      <c r="AC24" s="38">
        <v>21</v>
      </c>
      <c r="AD24" s="38">
        <v>2</v>
      </c>
      <c r="AE24" s="39">
        <v>8441</v>
      </c>
      <c r="AF24" s="39">
        <v>4670</v>
      </c>
      <c r="AG24" s="39">
        <v>3771</v>
      </c>
      <c r="AH24" s="42" t="s">
        <v>87</v>
      </c>
      <c r="AI24" s="42" t="s">
        <v>87</v>
      </c>
    </row>
    <row r="25" spans="1:35" s="2" customFormat="1" ht="21" customHeight="1">
      <c r="A25" s="32" t="s">
        <v>3</v>
      </c>
      <c r="B25" s="36">
        <v>24</v>
      </c>
      <c r="C25" s="38">
        <v>5</v>
      </c>
      <c r="D25" s="42" t="s">
        <v>87</v>
      </c>
      <c r="E25" s="38">
        <v>1</v>
      </c>
      <c r="F25" s="42" t="s">
        <v>87</v>
      </c>
      <c r="G25" s="42" t="s">
        <v>87</v>
      </c>
      <c r="H25" s="38">
        <v>2</v>
      </c>
      <c r="I25" s="38">
        <v>10</v>
      </c>
      <c r="J25" s="42" t="s">
        <v>87</v>
      </c>
      <c r="K25" s="38">
        <v>2</v>
      </c>
      <c r="L25" s="42" t="s">
        <v>87</v>
      </c>
      <c r="M25" s="42" t="s">
        <v>87</v>
      </c>
      <c r="N25" s="42" t="s">
        <v>87</v>
      </c>
      <c r="O25" s="38">
        <v>1</v>
      </c>
      <c r="P25" s="42" t="s">
        <v>87</v>
      </c>
      <c r="Q25" s="42" t="s">
        <v>87</v>
      </c>
      <c r="R25" s="32" t="s">
        <v>3</v>
      </c>
      <c r="S25" s="42" t="s">
        <v>87</v>
      </c>
      <c r="T25" s="42" t="s">
        <v>87</v>
      </c>
      <c r="U25" s="42" t="s">
        <v>87</v>
      </c>
      <c r="V25" s="38">
        <v>3</v>
      </c>
      <c r="W25" s="39">
        <v>3</v>
      </c>
      <c r="X25" s="39">
        <v>3</v>
      </c>
      <c r="Y25" s="41" t="s">
        <v>87</v>
      </c>
      <c r="Z25" s="39">
        <v>2</v>
      </c>
      <c r="AA25" s="41" t="s">
        <v>87</v>
      </c>
      <c r="AB25" s="39">
        <v>2</v>
      </c>
      <c r="AC25" s="38">
        <v>24</v>
      </c>
      <c r="AD25" s="38">
        <v>43</v>
      </c>
      <c r="AE25" s="39">
        <v>24615</v>
      </c>
      <c r="AF25" s="39">
        <v>14265</v>
      </c>
      <c r="AG25" s="39">
        <v>10350</v>
      </c>
      <c r="AH25" s="39">
        <v>1</v>
      </c>
      <c r="AI25" s="39">
        <v>10000</v>
      </c>
    </row>
    <row r="26" spans="1:35" s="2" customFormat="1" ht="21" customHeight="1">
      <c r="A26" s="32" t="s">
        <v>64</v>
      </c>
      <c r="B26" s="36">
        <f>SUM(C26:V26)</f>
        <v>26</v>
      </c>
      <c r="C26" s="38">
        <v>3</v>
      </c>
      <c r="D26" s="38">
        <v>1</v>
      </c>
      <c r="E26" s="38">
        <v>1</v>
      </c>
      <c r="F26" s="38">
        <v>1</v>
      </c>
      <c r="G26" s="42" t="s">
        <v>87</v>
      </c>
      <c r="H26" s="38">
        <v>5</v>
      </c>
      <c r="I26" s="38">
        <v>10</v>
      </c>
      <c r="J26" s="38">
        <v>3</v>
      </c>
      <c r="K26" s="38">
        <v>1</v>
      </c>
      <c r="L26" s="42" t="s">
        <v>87</v>
      </c>
      <c r="M26" s="42" t="s">
        <v>87</v>
      </c>
      <c r="N26" s="42" t="s">
        <v>87</v>
      </c>
      <c r="O26" s="42" t="s">
        <v>87</v>
      </c>
      <c r="P26" s="42" t="s">
        <v>87</v>
      </c>
      <c r="Q26" s="42" t="s">
        <v>87</v>
      </c>
      <c r="R26" s="32" t="s">
        <v>83</v>
      </c>
      <c r="S26" s="42" t="s">
        <v>87</v>
      </c>
      <c r="T26" s="42" t="s">
        <v>87</v>
      </c>
      <c r="U26" s="42" t="s">
        <v>87</v>
      </c>
      <c r="V26" s="38">
        <v>1</v>
      </c>
      <c r="W26" s="39">
        <v>1</v>
      </c>
      <c r="X26" s="39">
        <v>1</v>
      </c>
      <c r="Y26" s="41" t="s">
        <v>87</v>
      </c>
      <c r="Z26" s="41" t="s">
        <v>87</v>
      </c>
      <c r="AA26" s="41" t="s">
        <v>87</v>
      </c>
      <c r="AB26" s="41" t="s">
        <v>87</v>
      </c>
      <c r="AC26" s="38">
        <v>39</v>
      </c>
      <c r="AD26" s="38">
        <v>5</v>
      </c>
      <c r="AE26" s="39">
        <f>SUM(AF26:AG26)</f>
        <v>6458</v>
      </c>
      <c r="AF26" s="39">
        <v>1645</v>
      </c>
      <c r="AG26" s="39">
        <v>4813</v>
      </c>
      <c r="AH26" s="39">
        <v>4</v>
      </c>
      <c r="AI26" s="39">
        <v>53809</v>
      </c>
    </row>
    <row r="27" spans="1:35" s="2" customFormat="1" ht="21" customHeight="1">
      <c r="A27" s="32" t="s">
        <v>65</v>
      </c>
      <c r="B27" s="36">
        <v>24</v>
      </c>
      <c r="C27" s="39">
        <v>11</v>
      </c>
      <c r="D27" s="42" t="s">
        <v>87</v>
      </c>
      <c r="E27" s="42" t="s">
        <v>87</v>
      </c>
      <c r="F27" s="42" t="s">
        <v>87</v>
      </c>
      <c r="G27" s="42" t="s">
        <v>87</v>
      </c>
      <c r="H27" s="39">
        <v>1</v>
      </c>
      <c r="I27" s="39">
        <v>10</v>
      </c>
      <c r="J27" s="42" t="s">
        <v>87</v>
      </c>
      <c r="K27" s="42" t="s">
        <v>87</v>
      </c>
      <c r="L27" s="42" t="s">
        <v>87</v>
      </c>
      <c r="M27" s="42" t="s">
        <v>87</v>
      </c>
      <c r="N27" s="42" t="s">
        <v>87</v>
      </c>
      <c r="O27" s="42" t="s">
        <v>87</v>
      </c>
      <c r="P27" s="42" t="s">
        <v>87</v>
      </c>
      <c r="Q27" s="39">
        <v>1</v>
      </c>
      <c r="R27" s="32" t="s">
        <v>84</v>
      </c>
      <c r="S27" s="42" t="s">
        <v>87</v>
      </c>
      <c r="T27" s="42" t="s">
        <v>87</v>
      </c>
      <c r="U27" s="42" t="s">
        <v>87</v>
      </c>
      <c r="V27" s="39">
        <v>1</v>
      </c>
      <c r="W27" s="39">
        <v>1</v>
      </c>
      <c r="X27" s="39">
        <v>1</v>
      </c>
      <c r="Y27" s="42" t="s">
        <v>87</v>
      </c>
      <c r="Z27" s="42" t="s">
        <v>87</v>
      </c>
      <c r="AA27" s="42" t="s">
        <v>87</v>
      </c>
      <c r="AB27" s="42" t="s">
        <v>87</v>
      </c>
      <c r="AC27" s="39">
        <v>36</v>
      </c>
      <c r="AD27" s="39">
        <v>4</v>
      </c>
      <c r="AE27" s="39">
        <v>4265</v>
      </c>
      <c r="AF27" s="39">
        <v>1742</v>
      </c>
      <c r="AG27" s="39">
        <v>2523</v>
      </c>
      <c r="AH27" s="39">
        <v>1</v>
      </c>
      <c r="AI27" s="39">
        <v>2200</v>
      </c>
    </row>
    <row r="28" spans="1:35" s="2" customFormat="1" ht="21" customHeight="1">
      <c r="A28" s="32" t="s">
        <v>86</v>
      </c>
      <c r="B28" s="36">
        <v>25</v>
      </c>
      <c r="C28" s="39">
        <v>5</v>
      </c>
      <c r="D28" s="39" t="s">
        <v>88</v>
      </c>
      <c r="E28" s="39" t="s">
        <v>88</v>
      </c>
      <c r="F28" s="39" t="s">
        <v>88</v>
      </c>
      <c r="G28" s="39" t="s">
        <v>88</v>
      </c>
      <c r="H28" s="39">
        <v>7</v>
      </c>
      <c r="I28" s="39">
        <v>6</v>
      </c>
      <c r="J28" s="39">
        <v>1</v>
      </c>
      <c r="K28" s="39">
        <v>1</v>
      </c>
      <c r="L28" s="39" t="s">
        <v>88</v>
      </c>
      <c r="M28" s="39">
        <v>1</v>
      </c>
      <c r="N28" s="39">
        <v>1</v>
      </c>
      <c r="O28" s="39" t="s">
        <v>88</v>
      </c>
      <c r="P28" s="39" t="s">
        <v>88</v>
      </c>
      <c r="Q28" s="39" t="s">
        <v>88</v>
      </c>
      <c r="R28" s="32" t="s">
        <v>86</v>
      </c>
      <c r="S28" s="39" t="s">
        <v>88</v>
      </c>
      <c r="T28" s="39" t="s">
        <v>88</v>
      </c>
      <c r="U28" s="39" t="s">
        <v>88</v>
      </c>
      <c r="V28" s="39">
        <v>3</v>
      </c>
      <c r="W28" s="39">
        <v>5</v>
      </c>
      <c r="X28" s="39">
        <v>4</v>
      </c>
      <c r="Y28" s="39">
        <v>1</v>
      </c>
      <c r="Z28" s="39">
        <v>1</v>
      </c>
      <c r="AA28" s="39">
        <v>1</v>
      </c>
      <c r="AB28" s="39" t="s">
        <v>88</v>
      </c>
      <c r="AC28" s="39">
        <v>19</v>
      </c>
      <c r="AD28" s="39">
        <v>6</v>
      </c>
      <c r="AE28" s="39">
        <v>14343</v>
      </c>
      <c r="AF28" s="39">
        <v>5071</v>
      </c>
      <c r="AG28" s="39">
        <v>9272</v>
      </c>
      <c r="AH28" s="39">
        <v>1</v>
      </c>
      <c r="AI28" s="39">
        <v>26600</v>
      </c>
    </row>
    <row r="29" spans="1:35" s="2" customFormat="1" ht="21" customHeight="1">
      <c r="A29" s="32" t="s">
        <v>93</v>
      </c>
      <c r="B29" s="44">
        <f>SUM(C29:Q29,S29:V29)</f>
        <v>25</v>
      </c>
      <c r="C29" s="45">
        <v>10</v>
      </c>
      <c r="D29" s="45">
        <v>1</v>
      </c>
      <c r="E29" s="45">
        <v>1</v>
      </c>
      <c r="F29" s="45">
        <v>1</v>
      </c>
      <c r="G29" s="45">
        <v>0</v>
      </c>
      <c r="H29" s="45">
        <v>1</v>
      </c>
      <c r="I29" s="45">
        <v>10</v>
      </c>
      <c r="J29" s="45">
        <v>0</v>
      </c>
      <c r="K29" s="45">
        <v>1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32" t="s">
        <v>93</v>
      </c>
      <c r="S29" s="45">
        <v>0</v>
      </c>
      <c r="T29" s="45">
        <v>0</v>
      </c>
      <c r="U29" s="45">
        <v>0</v>
      </c>
      <c r="V29" s="45">
        <v>0</v>
      </c>
      <c r="W29" s="45">
        <f>SUM(X29:Y29)</f>
        <v>6</v>
      </c>
      <c r="X29" s="45">
        <v>2</v>
      </c>
      <c r="Y29" s="45">
        <v>4</v>
      </c>
      <c r="Z29" s="45">
        <f>SUM(AA29:AB29)</f>
        <v>3</v>
      </c>
      <c r="AA29" s="45">
        <v>3</v>
      </c>
      <c r="AB29" s="45">
        <v>0</v>
      </c>
      <c r="AC29" s="45">
        <v>27</v>
      </c>
      <c r="AD29" s="45">
        <v>69</v>
      </c>
      <c r="AE29" s="45">
        <f>SUM(AF29:AG29)</f>
        <v>18096</v>
      </c>
      <c r="AF29" s="45">
        <v>4655</v>
      </c>
      <c r="AG29" s="45">
        <v>13441</v>
      </c>
      <c r="AH29" s="45">
        <v>0</v>
      </c>
      <c r="AI29" s="45">
        <v>0</v>
      </c>
    </row>
    <row r="30" spans="1:35" s="2" customFormat="1" ht="21" customHeight="1">
      <c r="A30" s="32" t="s">
        <v>96</v>
      </c>
      <c r="B30" s="44">
        <f>SUM(C30:Q30,S30:V30)</f>
        <v>29</v>
      </c>
      <c r="C30" s="45">
        <v>6</v>
      </c>
      <c r="D30" s="45">
        <v>1</v>
      </c>
      <c r="E30" s="45">
        <v>0</v>
      </c>
      <c r="F30" s="45">
        <v>2</v>
      </c>
      <c r="G30" s="45">
        <v>0</v>
      </c>
      <c r="H30" s="45">
        <v>1</v>
      </c>
      <c r="I30" s="45">
        <v>13</v>
      </c>
      <c r="J30" s="45">
        <v>0</v>
      </c>
      <c r="K30" s="45">
        <v>1</v>
      </c>
      <c r="L30" s="45">
        <v>0</v>
      </c>
      <c r="M30" s="45">
        <v>2</v>
      </c>
      <c r="N30" s="45">
        <v>0</v>
      </c>
      <c r="O30" s="45">
        <v>0</v>
      </c>
      <c r="P30" s="45">
        <v>0</v>
      </c>
      <c r="Q30" s="45">
        <v>0</v>
      </c>
      <c r="R30" s="32" t="s">
        <v>97</v>
      </c>
      <c r="S30" s="45">
        <v>0</v>
      </c>
      <c r="T30" s="45">
        <v>0</v>
      </c>
      <c r="U30" s="45">
        <v>0</v>
      </c>
      <c r="V30" s="45">
        <v>3</v>
      </c>
      <c r="W30" s="45">
        <f>SUM(X30:Y30)</f>
        <v>4</v>
      </c>
      <c r="X30" s="45">
        <f>0+0+0+1+1+0+0+1+0+0+0+1</f>
        <v>4</v>
      </c>
      <c r="Y30" s="45">
        <f>0+0+0+0+0+0+0+0+0+0+0+0</f>
        <v>0</v>
      </c>
      <c r="Z30" s="45">
        <f>SUM(AA30:AB30)</f>
        <v>5</v>
      </c>
      <c r="AA30" s="45">
        <f>0+1+2+0+0+0+0+0+0+0+0+0</f>
        <v>3</v>
      </c>
      <c r="AB30" s="45">
        <f>0+0+1+0+0+0+0+1+0+0+0+0</f>
        <v>2</v>
      </c>
      <c r="AC30" s="45">
        <v>44</v>
      </c>
      <c r="AD30" s="45">
        <v>3</v>
      </c>
      <c r="AE30" s="45">
        <f>SUM(AF30:AG30)</f>
        <v>8527</v>
      </c>
      <c r="AF30" s="45">
        <v>2586</v>
      </c>
      <c r="AG30" s="45">
        <v>5941</v>
      </c>
      <c r="AH30" s="45">
        <f>2+0+0+0+1+0+0+0+0+0+0+0</f>
        <v>3</v>
      </c>
      <c r="AI30" s="45">
        <f>673540+0+0+0+4400+0+0+0+0+0+0+0</f>
        <v>677940</v>
      </c>
    </row>
    <row r="31" spans="1:35" s="2" customFormat="1" ht="21" customHeight="1">
      <c r="A31" s="32" t="s">
        <v>98</v>
      </c>
      <c r="B31" s="44">
        <f>SUM(C31:Q31,S31:V31)</f>
        <v>606</v>
      </c>
      <c r="C31" s="45">
        <v>6</v>
      </c>
      <c r="D31" s="45">
        <v>1</v>
      </c>
      <c r="E31" s="45">
        <v>3</v>
      </c>
      <c r="F31" s="45">
        <v>92</v>
      </c>
      <c r="G31" s="45">
        <v>0</v>
      </c>
      <c r="H31" s="45">
        <v>9</v>
      </c>
      <c r="I31" s="45">
        <v>70</v>
      </c>
      <c r="J31" s="45">
        <v>10</v>
      </c>
      <c r="K31" s="45">
        <v>2</v>
      </c>
      <c r="L31" s="45">
        <v>1</v>
      </c>
      <c r="M31" s="45">
        <v>4</v>
      </c>
      <c r="N31" s="45">
        <v>0</v>
      </c>
      <c r="O31" s="45">
        <v>2</v>
      </c>
      <c r="P31" s="45">
        <v>0</v>
      </c>
      <c r="Q31" s="45">
        <v>5</v>
      </c>
      <c r="R31" s="32" t="s">
        <v>98</v>
      </c>
      <c r="S31" s="45">
        <v>5</v>
      </c>
      <c r="T31" s="45">
        <v>0</v>
      </c>
      <c r="U31" s="45">
        <v>0</v>
      </c>
      <c r="V31" s="45">
        <f>355+41</f>
        <v>396</v>
      </c>
      <c r="W31" s="45">
        <f>SUM(X31:Y31)</f>
        <v>3</v>
      </c>
      <c r="X31" s="45">
        <f>0+0+1+0+0+0+0+0+0+0+1+0</f>
        <v>2</v>
      </c>
      <c r="Y31" s="45">
        <f>0+1+0+0+0+0+0+0+0+0+0+0</f>
        <v>1</v>
      </c>
      <c r="Z31" s="45">
        <f>SUM(AA31:AB31)</f>
        <v>10</v>
      </c>
      <c r="AA31" s="45">
        <f>3+0+0+0+0+0+0+0+0+0+0+1</f>
        <v>4</v>
      </c>
      <c r="AB31" s="45">
        <f>3+0+0+0+0+0+2+0+0+1+0+0</f>
        <v>6</v>
      </c>
      <c r="AC31" s="45">
        <f>15+18+14+26+16+24+19+14+22+16+15+29</f>
        <v>228</v>
      </c>
      <c r="AD31" s="45">
        <f>5+2+2+4+1+2+7+3+1+4+4+4</f>
        <v>39</v>
      </c>
      <c r="AE31" s="45">
        <f>SUM(AF31:AG31)</f>
        <v>20231</v>
      </c>
      <c r="AF31" s="45">
        <f>230+440+365+260+100+81+1546+75+490+140+650+525</f>
        <v>4902</v>
      </c>
      <c r="AG31" s="45">
        <f>536+758+748+1625+200+232+5269+594+1379+440+2979+569</f>
        <v>15329</v>
      </c>
      <c r="AH31" s="45">
        <f>0+0+0+0+0+0+3+0+0+0+0+0</f>
        <v>3</v>
      </c>
      <c r="AI31" s="45">
        <f>0+0+0+0+0+0+7180+0+0+0+0+0</f>
        <v>7180</v>
      </c>
    </row>
    <row r="32" spans="1:35" s="2" customFormat="1" ht="21" customHeight="1">
      <c r="A32" s="32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32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</row>
    <row r="33" spans="1:35" s="2" customFormat="1" ht="21" customHeight="1">
      <c r="A33" s="33"/>
      <c r="B33" s="8"/>
      <c r="I33" s="9"/>
      <c r="L33" s="9"/>
      <c r="M33" s="9"/>
      <c r="N33" s="9"/>
      <c r="O33" s="9"/>
      <c r="P33" s="9"/>
      <c r="R33" s="33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</row>
    <row r="34" spans="1:35" s="2" customFormat="1" ht="21" customHeight="1">
      <c r="A34" s="33"/>
      <c r="B34" s="8"/>
      <c r="I34" s="9"/>
      <c r="L34" s="9"/>
      <c r="M34" s="9"/>
      <c r="N34" s="9"/>
      <c r="O34" s="9"/>
      <c r="P34" s="9"/>
      <c r="R34" s="33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</row>
    <row r="35" spans="1:35" s="2" customFormat="1" ht="21" customHeight="1">
      <c r="A35" s="33"/>
      <c r="B35" s="8"/>
      <c r="I35" s="9"/>
      <c r="L35" s="9"/>
      <c r="M35" s="9"/>
      <c r="N35" s="9"/>
      <c r="O35" s="9"/>
      <c r="P35" s="9"/>
      <c r="R35" s="33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</row>
    <row r="36" spans="1:35" s="2" customFormat="1" ht="21" customHeight="1">
      <c r="A36" s="33"/>
      <c r="B36" s="8"/>
      <c r="I36" s="9"/>
      <c r="L36" s="9"/>
      <c r="M36" s="9"/>
      <c r="N36" s="9"/>
      <c r="O36" s="9"/>
      <c r="P36" s="9"/>
      <c r="R36" s="33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</row>
    <row r="37" spans="1:35" s="2" customFormat="1" ht="21" customHeight="1">
      <c r="A37" s="33"/>
      <c r="B37" s="8"/>
      <c r="I37" s="9"/>
      <c r="L37" s="9"/>
      <c r="M37" s="9"/>
      <c r="N37" s="9"/>
      <c r="O37" s="9"/>
      <c r="P37" s="9"/>
      <c r="R37" s="33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</row>
    <row r="38" spans="1:35" s="2" customFormat="1" ht="21" customHeight="1">
      <c r="A38" s="33"/>
      <c r="B38" s="8"/>
      <c r="I38" s="9"/>
      <c r="L38" s="9"/>
      <c r="M38" s="9"/>
      <c r="N38" s="9"/>
      <c r="O38" s="9"/>
      <c r="P38" s="9"/>
      <c r="R38" s="33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0" s="2" customFormat="1" ht="21" customHeight="1">
      <c r="A39" s="33"/>
      <c r="B39" s="8"/>
      <c r="I39" s="9"/>
      <c r="L39" s="9"/>
      <c r="M39" s="9"/>
      <c r="N39" s="9"/>
      <c r="O39" s="9"/>
      <c r="P39" s="9"/>
      <c r="R39" s="33"/>
      <c r="AD39" s="9"/>
    </row>
    <row r="40" spans="1:30" s="2" customFormat="1" ht="21" customHeight="1">
      <c r="A40" s="33"/>
      <c r="B40" s="8"/>
      <c r="I40" s="9"/>
      <c r="L40" s="9"/>
      <c r="M40" s="9"/>
      <c r="N40" s="9"/>
      <c r="O40" s="9"/>
      <c r="P40" s="9"/>
      <c r="R40" s="33"/>
      <c r="AD40" s="9"/>
    </row>
    <row r="41" spans="1:30" s="2" customFormat="1" ht="21" customHeight="1">
      <c r="A41" s="33"/>
      <c r="B41" s="8"/>
      <c r="I41" s="9"/>
      <c r="L41" s="9"/>
      <c r="M41" s="9"/>
      <c r="N41" s="9"/>
      <c r="O41" s="9"/>
      <c r="P41" s="9"/>
      <c r="R41" s="33"/>
      <c r="AD41" s="9"/>
    </row>
    <row r="42" spans="1:30" s="2" customFormat="1" ht="21" customHeight="1">
      <c r="A42" s="33"/>
      <c r="B42" s="8"/>
      <c r="I42" s="9"/>
      <c r="L42" s="9"/>
      <c r="M42" s="9"/>
      <c r="N42" s="9"/>
      <c r="O42" s="9"/>
      <c r="P42" s="9"/>
      <c r="R42" s="33"/>
      <c r="AD42" s="9"/>
    </row>
    <row r="43" spans="1:30" s="2" customFormat="1" ht="21" customHeight="1">
      <c r="A43" s="33"/>
      <c r="B43" s="8"/>
      <c r="I43" s="9"/>
      <c r="L43" s="9"/>
      <c r="M43" s="9"/>
      <c r="N43" s="9"/>
      <c r="O43" s="9"/>
      <c r="P43" s="9"/>
      <c r="R43" s="33"/>
      <c r="AD43" s="9"/>
    </row>
    <row r="44" spans="1:35" s="2" customFormat="1" ht="15" customHeight="1" thickBot="1">
      <c r="A44" s="34"/>
      <c r="B44" s="10"/>
      <c r="C44" s="7"/>
      <c r="D44" s="7"/>
      <c r="E44" s="7"/>
      <c r="F44" s="7"/>
      <c r="G44" s="7"/>
      <c r="H44" s="7"/>
      <c r="I44" s="11"/>
      <c r="J44" s="7"/>
      <c r="K44" s="7"/>
      <c r="L44" s="11"/>
      <c r="M44" s="11"/>
      <c r="N44" s="11"/>
      <c r="O44" s="11"/>
      <c r="P44" s="11"/>
      <c r="Q44" s="7"/>
      <c r="R44" s="34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11"/>
      <c r="AE44" s="7"/>
      <c r="AF44" s="7"/>
      <c r="AG44" s="7"/>
      <c r="AH44" s="7"/>
      <c r="AI44" s="7"/>
    </row>
    <row r="45" spans="1:29" s="2" customFormat="1" ht="13.5" customHeight="1">
      <c r="A45" s="23" t="s">
        <v>66</v>
      </c>
      <c r="B45" s="1"/>
      <c r="C45" s="1"/>
      <c r="D45" s="1"/>
      <c r="E45" s="1"/>
      <c r="F45" s="1"/>
      <c r="G45" s="1"/>
      <c r="H45" s="1"/>
      <c r="I45" s="24" t="s">
        <v>2</v>
      </c>
      <c r="K45" s="1"/>
      <c r="M45" s="1"/>
      <c r="N45" s="1"/>
      <c r="O45" s="1"/>
      <c r="Q45" s="1"/>
      <c r="R45" s="23" t="s">
        <v>85</v>
      </c>
      <c r="S45" s="1"/>
      <c r="T45" s="1"/>
      <c r="U45" s="1"/>
      <c r="V45" s="1"/>
      <c r="Z45" s="24" t="s">
        <v>2</v>
      </c>
      <c r="AC45" s="1"/>
    </row>
    <row r="46" spans="1:30" s="2" customFormat="1" ht="13.5" customHeight="1">
      <c r="A46" s="22" t="s">
        <v>99</v>
      </c>
      <c r="B46" s="1"/>
      <c r="C46" s="1"/>
      <c r="D46" s="1"/>
      <c r="E46" s="1"/>
      <c r="F46" s="1"/>
      <c r="G46" s="1"/>
      <c r="H46" s="1"/>
      <c r="I46" s="21" t="s">
        <v>13</v>
      </c>
      <c r="K46" s="1"/>
      <c r="M46" s="1"/>
      <c r="N46" s="1"/>
      <c r="O46" s="1"/>
      <c r="Q46" s="1"/>
      <c r="R46" s="22" t="s">
        <v>99</v>
      </c>
      <c r="S46" s="1"/>
      <c r="T46" s="1"/>
      <c r="U46" s="1"/>
      <c r="V46" s="1"/>
      <c r="Z46" s="2" t="s">
        <v>15</v>
      </c>
      <c r="AC46" s="1"/>
      <c r="AD46" s="21"/>
    </row>
    <row r="47" spans="1:30" s="2" customFormat="1" ht="13.5" customHeight="1">
      <c r="A47" s="22" t="s">
        <v>100</v>
      </c>
      <c r="B47" s="1"/>
      <c r="C47" s="1"/>
      <c r="D47" s="1"/>
      <c r="E47" s="1"/>
      <c r="F47" s="1"/>
      <c r="G47" s="1"/>
      <c r="H47" s="1"/>
      <c r="I47" s="22" t="s">
        <v>14</v>
      </c>
      <c r="K47" s="1"/>
      <c r="M47" s="1"/>
      <c r="N47" s="1"/>
      <c r="O47" s="1"/>
      <c r="Q47" s="1"/>
      <c r="R47" s="22" t="s">
        <v>100</v>
      </c>
      <c r="S47" s="1"/>
      <c r="T47" s="1"/>
      <c r="U47" s="1"/>
      <c r="V47" s="1"/>
      <c r="Z47" s="22" t="s">
        <v>16</v>
      </c>
      <c r="AC47" s="1"/>
      <c r="AD47" s="21"/>
    </row>
    <row r="48" spans="1:256" s="2" customFormat="1" ht="13.5" customHeight="1">
      <c r="A48" s="22" t="s">
        <v>101</v>
      </c>
      <c r="B48" s="22"/>
      <c r="C48" s="22"/>
      <c r="D48" s="22"/>
      <c r="E48" s="22"/>
      <c r="F48" s="22"/>
      <c r="G48" s="22"/>
      <c r="H48" s="22"/>
      <c r="I48" s="22"/>
      <c r="K48" s="22"/>
      <c r="L48" s="22"/>
      <c r="M48" s="22"/>
      <c r="N48" s="22"/>
      <c r="O48" s="22"/>
      <c r="P48" s="22"/>
      <c r="Q48" s="22"/>
      <c r="R48" s="22" t="s">
        <v>101</v>
      </c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33" ht="12.75" customHeight="1">
      <c r="A49" s="18"/>
      <c r="R49" s="18"/>
      <c r="AG49" s="6"/>
    </row>
  </sheetData>
  <sheetProtection/>
  <mergeCells count="45">
    <mergeCell ref="Z2:AI2"/>
    <mergeCell ref="AI7:AI8"/>
    <mergeCell ref="AG7:AG8"/>
    <mergeCell ref="AC6:AC8"/>
    <mergeCell ref="AD6:AD8"/>
    <mergeCell ref="AE6:AG6"/>
    <mergeCell ref="A5:A8"/>
    <mergeCell ref="B6:B8"/>
    <mergeCell ref="D6:D8"/>
    <mergeCell ref="E6:E8"/>
    <mergeCell ref="B5:I5"/>
    <mergeCell ref="F6:F8"/>
    <mergeCell ref="G6:G8"/>
    <mergeCell ref="H6:H8"/>
    <mergeCell ref="I6:I8"/>
    <mergeCell ref="A2:I2"/>
    <mergeCell ref="J5:Q5"/>
    <mergeCell ref="L6:L8"/>
    <mergeCell ref="M6:M8"/>
    <mergeCell ref="K6:K8"/>
    <mergeCell ref="J6:J8"/>
    <mergeCell ref="P6:P8"/>
    <mergeCell ref="Q6:Q8"/>
    <mergeCell ref="C6:C8"/>
    <mergeCell ref="N6:N8"/>
    <mergeCell ref="S6:S8"/>
    <mergeCell ref="T6:T8"/>
    <mergeCell ref="AF7:AF8"/>
    <mergeCell ref="AE7:AE8"/>
    <mergeCell ref="Z7:Z8"/>
    <mergeCell ref="AA7:AA8"/>
    <mergeCell ref="U6:U8"/>
    <mergeCell ref="V6:V8"/>
    <mergeCell ref="W7:W8"/>
    <mergeCell ref="Z6:AB6"/>
    <mergeCell ref="O6:O8"/>
    <mergeCell ref="W6:Y6"/>
    <mergeCell ref="X7:X8"/>
    <mergeCell ref="R5:R8"/>
    <mergeCell ref="S5:V5"/>
    <mergeCell ref="W5:AI5"/>
    <mergeCell ref="Y7:Y8"/>
    <mergeCell ref="AB7:AB8"/>
    <mergeCell ref="AH6:AI6"/>
    <mergeCell ref="AH7:AH8"/>
  </mergeCells>
  <printOptions/>
  <pageMargins left="0.5905511811023623" right="1.299212598425197" top="0.31" bottom="0.2" header="0.2" footer="0.37"/>
  <pageSetup horizontalDpi="600" verticalDpi="600" orientation="portrait" paperSize="9" r:id="rId1"/>
  <colBreaks count="4" manualBreakCount="4">
    <brk id="8" max="40" man="1"/>
    <brk id="17" max="41" man="1"/>
    <brk id="25" max="41" man="1"/>
    <brk id="35" max="65535" man="1"/>
  </colBreaks>
  <ignoredErrors>
    <ignoredError sqref="AE29 Z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ac8862</cp:lastModifiedBy>
  <cp:lastPrinted>2018-08-21T09:20:43Z</cp:lastPrinted>
  <dcterms:created xsi:type="dcterms:W3CDTF">2013-12-27T06:17:06Z</dcterms:created>
  <dcterms:modified xsi:type="dcterms:W3CDTF">2018-09-03T06:49:31Z</dcterms:modified>
  <cp:category/>
  <cp:version/>
  <cp:contentType/>
  <cp:contentStatus/>
</cp:coreProperties>
</file>