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755" windowWidth="9225" windowHeight="5160" tabRatio="601" activeTab="1"/>
  </bookViews>
  <sheets>
    <sheet name="大學" sheetId="1" r:id="rId1"/>
    <sheet name="專科" sheetId="2" r:id="rId2"/>
  </sheets>
  <definedNames>
    <definedName name="_xlnm.Print_Area" localSheetId="0">'大學'!$A$1:$AO$42</definedName>
    <definedName name="_xlnm.Print_Area" localSheetId="1">'專科'!$A$1:$AA$40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E7" authorId="0">
      <text>
        <r>
          <rPr>
            <b/>
            <sz val="9"/>
            <rFont val="新細明體"/>
            <family val="1"/>
          </rPr>
          <t>碩士+博士</t>
        </r>
        <r>
          <rPr>
            <sz val="9"/>
            <rFont val="新細明體"/>
            <family val="1"/>
          </rPr>
          <t xml:space="preserve">
</t>
        </r>
      </text>
    </comment>
    <comment ref="J6" authorId="0">
      <text>
        <r>
          <rPr>
            <b/>
            <sz val="9"/>
            <rFont val="新細明體"/>
            <family val="1"/>
          </rPr>
          <t>用不含助教資料</t>
        </r>
      </text>
    </comment>
  </commentList>
</comments>
</file>

<file path=xl/sharedStrings.xml><?xml version="1.0" encoding="utf-8"?>
<sst xmlns="http://schemas.openxmlformats.org/spreadsheetml/2006/main" count="309" uniqueCount="157">
  <si>
    <t xml:space="preserve">- </t>
  </si>
  <si>
    <t>高中學生</t>
  </si>
  <si>
    <t>專科學生</t>
  </si>
  <si>
    <t>資料來源：教育部統計處</t>
  </si>
  <si>
    <t>大學</t>
  </si>
  <si>
    <t>高職</t>
  </si>
  <si>
    <t>綜高</t>
  </si>
  <si>
    <t>說　　明：1. 國立東華大學與私立慈濟醫學院於八十三學年度起開始招生。</t>
  </si>
  <si>
    <t>資料來源：教育部統計處(大專院校概況統計)</t>
  </si>
  <si>
    <t xml:space="preserve">         </t>
  </si>
  <si>
    <r>
      <t>計</t>
    </r>
    <r>
      <rPr>
        <sz val="9"/>
        <rFont val="Times New Roman"/>
        <family val="1"/>
      </rPr>
      <t xml:space="preserve">               Total</t>
    </r>
  </si>
  <si>
    <r>
      <t>女</t>
    </r>
    <r>
      <rPr>
        <sz val="9"/>
        <rFont val="Times New Roman"/>
        <family val="1"/>
      </rPr>
      <t xml:space="preserve">             Female</t>
    </r>
  </si>
  <si>
    <r>
      <t>研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究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所</t>
    </r>
    <r>
      <rPr>
        <sz val="9"/>
        <rFont val="Times New Roman"/>
        <family val="1"/>
      </rPr>
      <t xml:space="preserve">               Graduate School</t>
    </r>
  </si>
  <si>
    <r>
      <t xml:space="preserve">學年度別及學校別
</t>
    </r>
    <r>
      <rPr>
        <sz val="9"/>
        <rFont val="Times New Roman"/>
        <family val="1"/>
      </rPr>
      <t xml:space="preserve">Academic Year &amp; School
</t>
    </r>
  </si>
  <si>
    <r>
      <t>班級數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班</t>
    </r>
    <r>
      <rPr>
        <sz val="9"/>
        <rFont val="Times New Roman"/>
        <family val="1"/>
      </rPr>
      <t>)
Classes</t>
    </r>
  </si>
  <si>
    <r>
      <t>八十四學年度</t>
    </r>
    <r>
      <rPr>
        <sz val="9"/>
        <rFont val="Times New Roman"/>
        <family val="1"/>
      </rPr>
      <t xml:space="preserve"> A.Y.1995</t>
    </r>
  </si>
  <si>
    <r>
      <t>八十五學年度</t>
    </r>
    <r>
      <rPr>
        <sz val="9"/>
        <rFont val="Times New Roman"/>
        <family val="1"/>
      </rPr>
      <t xml:space="preserve"> A.Y.1996</t>
    </r>
  </si>
  <si>
    <r>
      <t>八十六學年度</t>
    </r>
    <r>
      <rPr>
        <sz val="9"/>
        <rFont val="Times New Roman"/>
        <family val="1"/>
      </rPr>
      <t xml:space="preserve"> A.Y.1997</t>
    </r>
  </si>
  <si>
    <r>
      <t>八十七學年度</t>
    </r>
    <r>
      <rPr>
        <sz val="9"/>
        <rFont val="Times New Roman"/>
        <family val="1"/>
      </rPr>
      <t xml:space="preserve"> A.Y.1998</t>
    </r>
  </si>
  <si>
    <r>
      <t>八十八學年度</t>
    </r>
    <r>
      <rPr>
        <sz val="9"/>
        <rFont val="Times New Roman"/>
        <family val="1"/>
      </rPr>
      <t xml:space="preserve"> A.Y.1999</t>
    </r>
  </si>
  <si>
    <r>
      <t>八十九學年度</t>
    </r>
    <r>
      <rPr>
        <sz val="9"/>
        <rFont val="Times New Roman"/>
        <family val="1"/>
      </rPr>
      <t xml:space="preserve"> A.Y.2000</t>
    </r>
  </si>
  <si>
    <t xml:space="preserve">Repeater </t>
  </si>
  <si>
    <r>
      <t xml:space="preserve">學年度別及學校別
</t>
    </r>
    <r>
      <rPr>
        <sz val="9"/>
        <rFont val="Times New Roman"/>
        <family val="1"/>
      </rPr>
      <t xml:space="preserve">Academic Year &amp; School
</t>
    </r>
  </si>
  <si>
    <r>
      <t>學院數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個</t>
    </r>
    <r>
      <rPr>
        <sz val="9"/>
        <rFont val="Times New Roman"/>
        <family val="1"/>
      </rPr>
      <t xml:space="preserve">)
Number of Schools 
</t>
    </r>
  </si>
  <si>
    <r>
      <t xml:space="preserve">系數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個</t>
    </r>
    <r>
      <rPr>
        <sz val="9"/>
        <rFont val="Times New Roman"/>
        <family val="1"/>
      </rPr>
      <t xml:space="preserve">)
Department
</t>
    </r>
  </si>
  <si>
    <r>
      <t>八十四學年度</t>
    </r>
    <r>
      <rPr>
        <sz val="9"/>
        <rFont val="Times New Roman"/>
        <family val="1"/>
      </rPr>
      <t xml:space="preserve"> A.Y.1995</t>
    </r>
  </si>
  <si>
    <r>
      <t>八十五學年度</t>
    </r>
    <r>
      <rPr>
        <sz val="9"/>
        <rFont val="Times New Roman"/>
        <family val="1"/>
      </rPr>
      <t xml:space="preserve"> A.Y.1996</t>
    </r>
  </si>
  <si>
    <r>
      <t>八十六學年度</t>
    </r>
    <r>
      <rPr>
        <sz val="9"/>
        <rFont val="Times New Roman"/>
        <family val="1"/>
      </rPr>
      <t xml:space="preserve"> A.Y.1997</t>
    </r>
  </si>
  <si>
    <r>
      <t>八十七學年度</t>
    </r>
    <r>
      <rPr>
        <sz val="9"/>
        <rFont val="Times New Roman"/>
        <family val="1"/>
      </rPr>
      <t xml:space="preserve"> A.Y.1998</t>
    </r>
  </si>
  <si>
    <r>
      <t>八十八學年度</t>
    </r>
    <r>
      <rPr>
        <sz val="9"/>
        <rFont val="Times New Roman"/>
        <family val="1"/>
      </rPr>
      <t xml:space="preserve"> A.Y.1999</t>
    </r>
  </si>
  <si>
    <r>
      <t>八十九學年度</t>
    </r>
    <r>
      <rPr>
        <sz val="9"/>
        <rFont val="Times New Roman"/>
        <family val="1"/>
      </rPr>
      <t xml:space="preserve"> A.Y.2000</t>
    </r>
  </si>
  <si>
    <r>
      <t>九十一學年度</t>
    </r>
    <r>
      <rPr>
        <sz val="9"/>
        <rFont val="Times New Roman"/>
        <family val="1"/>
      </rPr>
      <t xml:space="preserve"> A.Y.2002</t>
    </r>
  </si>
  <si>
    <r>
      <t>私立慈濟技術學院</t>
    </r>
    <r>
      <rPr>
        <sz val="9"/>
        <rFont val="Times New Roman"/>
        <family val="1"/>
      </rPr>
      <t xml:space="preserve"> 
Private Tuchi College of Technology</t>
    </r>
  </si>
  <si>
    <r>
      <t xml:space="preserve">學年度別及學校別
</t>
    </r>
    <r>
      <rPr>
        <sz val="9"/>
        <rFont val="Times New Roman"/>
        <family val="1"/>
      </rPr>
      <t>Academic Year &amp; School</t>
    </r>
  </si>
  <si>
    <r>
      <t xml:space="preserve">班級數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班</t>
    </r>
    <r>
      <rPr>
        <sz val="9"/>
        <rFont val="Times New Roman"/>
        <family val="1"/>
      </rPr>
      <t>)
Classes</t>
    </r>
  </si>
  <si>
    <r>
      <t>教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職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Teachers &amp; Staffs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</si>
  <si>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</si>
  <si>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教　　員
</t>
    </r>
    <r>
      <rPr>
        <sz val="9"/>
        <rFont val="Times New Roman"/>
        <family val="1"/>
      </rPr>
      <t>Teachers</t>
    </r>
  </si>
  <si>
    <r>
      <t xml:space="preserve">職　　員
</t>
    </r>
    <r>
      <rPr>
        <sz val="9"/>
        <rFont val="Times New Roman"/>
        <family val="1"/>
      </rPr>
      <t>Staffs</t>
    </r>
  </si>
  <si>
    <r>
      <t xml:space="preserve">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</si>
  <si>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</si>
  <si>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</si>
  <si>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上學年畢業生數　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 Graduates in the Previous Academic Year</t>
    </r>
  </si>
  <si>
    <r>
      <t xml:space="preserve">        </t>
    </r>
    <r>
      <rPr>
        <sz val="9"/>
        <rFont val="華康中黑體"/>
        <family val="3"/>
      </rPr>
      <t>教　職　員　數　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（人）
</t>
    </r>
    <r>
      <rPr>
        <sz val="9"/>
        <rFont val="Times New Roman"/>
        <family val="1"/>
      </rPr>
      <t xml:space="preserve">     Number  of  Teacher     &amp;  Staff  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</si>
  <si>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provided by Department of Statistics , Ministry of Education.</t>
    </r>
  </si>
  <si>
    <r>
      <t>專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科</t>
    </r>
  </si>
  <si>
    <r>
      <t>學　　　　生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Number    of    Students</t>
    </r>
  </si>
  <si>
    <r>
      <t xml:space="preserve">一　年　級
</t>
    </r>
    <r>
      <rPr>
        <sz val="9"/>
        <rFont val="Times New Roman"/>
        <family val="1"/>
      </rPr>
      <t>Grade  1</t>
    </r>
  </si>
  <si>
    <r>
      <t xml:space="preserve">二　年　級
</t>
    </r>
    <r>
      <rPr>
        <sz val="9"/>
        <rFont val="Times New Roman"/>
        <family val="1"/>
      </rPr>
      <t>Grade  2</t>
    </r>
  </si>
  <si>
    <r>
      <t xml:space="preserve">三　年　級
</t>
    </r>
    <r>
      <rPr>
        <sz val="9"/>
        <rFont val="Times New Roman"/>
        <family val="1"/>
      </rPr>
      <t>Grade  3</t>
    </r>
  </si>
  <si>
    <r>
      <t xml:space="preserve">四　年　級
</t>
    </r>
    <r>
      <rPr>
        <sz val="9"/>
        <rFont val="Times New Roman"/>
        <family val="1"/>
      </rPr>
      <t>Grade  4</t>
    </r>
  </si>
  <si>
    <r>
      <t xml:space="preserve">五　年　級
</t>
    </r>
    <r>
      <rPr>
        <sz val="9"/>
        <rFont val="Times New Roman"/>
        <family val="1"/>
      </rPr>
      <t>Grade  5</t>
    </r>
  </si>
  <si>
    <r>
      <t xml:space="preserve">延修生
</t>
    </r>
    <r>
      <rPr>
        <sz val="9"/>
        <rFont val="Times New Roman"/>
        <family val="1"/>
      </rPr>
      <t>Repeater</t>
    </r>
  </si>
  <si>
    <r>
      <t>２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專科</t>
    </r>
  </si>
  <si>
    <r>
      <t>１</t>
    </r>
    <r>
      <rPr>
        <sz val="10"/>
        <rFont val="Times New Roman"/>
        <family val="1"/>
      </rPr>
      <t>.University &amp; College</t>
    </r>
  </si>
  <si>
    <r>
      <t>１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大學　</t>
    </r>
    <r>
      <rPr>
        <sz val="10"/>
        <rFont val="Times New Roman"/>
        <family val="1"/>
      </rPr>
      <t>University &amp; College</t>
    </r>
  </si>
  <si>
    <r>
      <t>學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)  </t>
    </r>
  </si>
  <si>
    <r>
      <t xml:space="preserve">上學年度畢業生數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 Graduates in the Previous Academic Year</t>
    </r>
  </si>
  <si>
    <r>
      <t>合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Total</t>
    </r>
  </si>
  <si>
    <r>
      <t>教</t>
    </r>
    <r>
      <rPr>
        <sz val="9"/>
        <rFont val="Times New Roman"/>
        <family val="1"/>
      </rPr>
      <t xml:space="preserve">     </t>
    </r>
    <r>
      <rPr>
        <sz val="9"/>
        <rFont val="華康中黑體"/>
        <family val="3"/>
      </rPr>
      <t xml:space="preserve">員
</t>
    </r>
    <r>
      <rPr>
        <sz val="9"/>
        <rFont val="Times New Roman"/>
        <family val="1"/>
      </rPr>
      <t>Teachers</t>
    </r>
  </si>
  <si>
    <r>
      <t>職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員
</t>
    </r>
    <r>
      <rPr>
        <sz val="9"/>
        <rFont val="Times New Roman"/>
        <family val="1"/>
      </rPr>
      <t>Staffs</t>
    </r>
  </si>
  <si>
    <r>
      <t>大　　　　學　　　　部　　　　　　　　　　　</t>
    </r>
    <r>
      <rPr>
        <sz val="9"/>
        <rFont val="Times New Roman"/>
        <family val="1"/>
      </rPr>
      <t xml:space="preserve">                                                      </t>
    </r>
  </si>
  <si>
    <t>University</t>
  </si>
  <si>
    <r>
      <t>大　　學　　部　　　</t>
    </r>
    <r>
      <rPr>
        <sz val="9"/>
        <rFont val="Times New Roman"/>
        <family val="1"/>
      </rPr>
      <t>University</t>
    </r>
    <r>
      <rPr>
        <sz val="9"/>
        <rFont val="華康中黑體"/>
        <family val="3"/>
      </rPr>
      <t>　　　　　　　　　</t>
    </r>
    <r>
      <rPr>
        <sz val="9"/>
        <rFont val="Times New Roman"/>
        <family val="1"/>
      </rPr>
      <t xml:space="preserve">                                                      </t>
    </r>
  </si>
  <si>
    <r>
      <t>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1</t>
    </r>
  </si>
  <si>
    <r>
      <t>二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2</t>
    </r>
  </si>
  <si>
    <r>
      <t>三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3</t>
    </r>
  </si>
  <si>
    <r>
      <t>四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4</t>
    </r>
  </si>
  <si>
    <r>
      <t>五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5</t>
    </r>
  </si>
  <si>
    <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6</t>
    </r>
  </si>
  <si>
    <r>
      <t>七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級
</t>
    </r>
    <r>
      <rPr>
        <sz val="9"/>
        <rFont val="Times New Roman"/>
        <family val="1"/>
      </rPr>
      <t>Grade 7</t>
    </r>
  </si>
  <si>
    <r>
      <t>延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修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 xml:space="preserve">   </t>
    </r>
  </si>
  <si>
    <r>
      <t xml:space="preserve">碩　士　班
</t>
    </r>
    <r>
      <rPr>
        <sz val="9"/>
        <rFont val="Times New Roman"/>
        <family val="1"/>
      </rPr>
      <t>Master</t>
    </r>
  </si>
  <si>
    <r>
      <t xml:space="preserve">博　士　班
</t>
    </r>
    <r>
      <rPr>
        <sz val="9"/>
        <rFont val="Times New Roman"/>
        <family val="1"/>
      </rPr>
      <t>Doctor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</si>
  <si>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</si>
  <si>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</si>
  <si>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國立東華大學</t>
    </r>
    <r>
      <rPr>
        <sz val="9"/>
        <rFont val="Times New Roman"/>
        <family val="1"/>
      </rPr>
      <t xml:space="preserve">  
National Dong Hwa University</t>
    </r>
  </si>
  <si>
    <r>
      <t xml:space="preserve">私立慈濟大學
</t>
    </r>
    <r>
      <rPr>
        <sz val="9"/>
        <rFont val="Times New Roman"/>
        <family val="1"/>
      </rPr>
      <t xml:space="preserve">Private Tuchi  University </t>
    </r>
  </si>
  <si>
    <r>
      <t>國立東華大學</t>
    </r>
    <r>
      <rPr>
        <sz val="9"/>
        <rFont val="Times New Roman"/>
        <family val="1"/>
      </rPr>
      <t xml:space="preserve">  
National Dong Hwa University</t>
    </r>
  </si>
  <si>
    <r>
      <t xml:space="preserve">1. </t>
    </r>
    <r>
      <rPr>
        <sz val="10"/>
        <rFont val="新細明體"/>
        <family val="1"/>
      </rPr>
      <t>大學　　</t>
    </r>
  </si>
  <si>
    <r>
      <t>１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大學　</t>
    </r>
  </si>
  <si>
    <r>
      <t>１．</t>
    </r>
    <r>
      <rPr>
        <sz val="10"/>
        <rFont val="Times New Roman"/>
        <family val="1"/>
      </rPr>
      <t>University  &amp;  College</t>
    </r>
  </si>
  <si>
    <r>
      <t>１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大學　　</t>
    </r>
  </si>
  <si>
    <t>資料來源：教育部統計處(大專院校概況統計)</t>
  </si>
  <si>
    <t>說　　明：1. 國立東華大學與私立慈濟醫學院於八十三學年度起開始招生。</t>
  </si>
  <si>
    <r>
      <t>表８－１、境內高等教育概況（共</t>
    </r>
    <r>
      <rPr>
        <sz val="16"/>
        <rFont val="Times New Roman"/>
        <family val="1"/>
      </rPr>
      <t>5</t>
    </r>
    <r>
      <rPr>
        <sz val="16"/>
        <rFont val="華康中黑體"/>
        <family val="3"/>
      </rPr>
      <t>頁/第1頁）</t>
    </r>
  </si>
  <si>
    <r>
      <t>表８－１、境內高等教育概況（共</t>
    </r>
    <r>
      <rPr>
        <sz val="16"/>
        <rFont val="Times New Roman"/>
        <family val="1"/>
      </rPr>
      <t>5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頁）</t>
    </r>
  </si>
  <si>
    <t>表８－１、境內高等教育概況（共5頁/第3頁）</t>
  </si>
  <si>
    <r>
      <t>表８－１、境內高等教育概況（共</t>
    </r>
    <r>
      <rPr>
        <sz val="16"/>
        <rFont val="Times New Roman"/>
        <family val="1"/>
      </rPr>
      <t>5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4</t>
    </r>
    <r>
      <rPr>
        <sz val="16"/>
        <rFont val="華康中黑體"/>
        <family val="3"/>
      </rPr>
      <t>頁）</t>
    </r>
  </si>
  <si>
    <t>表８－１、境內高等教育概況（共5頁/第5頁）</t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</si>
  <si>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十學年度</t>
    </r>
    <r>
      <rPr>
        <sz val="9"/>
        <rFont val="Times New Roman"/>
        <family val="1"/>
      </rPr>
      <t xml:space="preserve"> A.Y.2001</t>
    </r>
  </si>
  <si>
    <t>in Hualien County  (Cont.End)</t>
  </si>
  <si>
    <r>
      <t>Table 8 - 1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Outlook of Higher Education </t>
    </r>
  </si>
  <si>
    <r>
      <t>Table 8 - 1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Outlook of Higher Education in Hualien County</t>
    </r>
  </si>
  <si>
    <r>
      <t>Table 8 - 1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Outlook of Higher Education in Hualien County (Cont.3)</t>
    </r>
  </si>
  <si>
    <r>
      <t>Table 8 - 1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Outlook of Higher Education in Hualien County (Cont.2)</t>
    </r>
  </si>
  <si>
    <r>
      <t>Table 8 - 1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Outlook of Higher Education in Hualien County(Cont.1)</t>
    </r>
  </si>
  <si>
    <r>
      <t>私立慈濟大學</t>
    </r>
    <r>
      <rPr>
        <sz val="9"/>
        <rFont val="Times New Roman"/>
        <family val="1"/>
      </rPr>
      <t xml:space="preserve">                           Private Tuchi  University </t>
    </r>
  </si>
  <si>
    <r>
      <t>計</t>
    </r>
    <r>
      <rPr>
        <sz val="9"/>
        <rFont val="Times New Roman"/>
        <family val="1"/>
      </rPr>
      <t xml:space="preserve">
Total</t>
    </r>
  </si>
  <si>
    <r>
      <t>九十四學年度</t>
    </r>
    <r>
      <rPr>
        <sz val="9"/>
        <rFont val="Times New Roman"/>
        <family val="1"/>
      </rPr>
      <t xml:space="preserve"> A.Y.2005</t>
    </r>
  </si>
  <si>
    <r>
      <t>私立大漢技術學院</t>
    </r>
    <r>
      <rPr>
        <sz val="9"/>
        <rFont val="Times New Roman"/>
        <family val="1"/>
      </rPr>
      <t xml:space="preserve"> 
Private  Dahan College of Technology</t>
    </r>
  </si>
  <si>
    <t>-</t>
  </si>
  <si>
    <t>-</t>
  </si>
  <si>
    <t>-</t>
  </si>
  <si>
    <t xml:space="preserve">                    2. 私立慈濟醫學院於89年8月改制為私立慈濟大學。</t>
  </si>
  <si>
    <r>
      <t xml:space="preserve">                    2. </t>
    </r>
    <r>
      <rPr>
        <sz val="9"/>
        <rFont val="新細明體"/>
        <family val="1"/>
      </rPr>
      <t>私立慈濟醫學院於</t>
    </r>
    <r>
      <rPr>
        <sz val="9"/>
        <rFont val="Times New Roman"/>
        <family val="1"/>
      </rPr>
      <t>89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月改制為私立慈濟大學。</t>
    </r>
  </si>
  <si>
    <t>說　　明：1.台灣觀光管理專科學校於95年8月改制為台灣觀光學院 。</t>
  </si>
  <si>
    <t xml:space="preserve">                    2.教職員數計算於大學部。           </t>
  </si>
  <si>
    <r>
      <t xml:space="preserve">大學院校
</t>
    </r>
    <r>
      <rPr>
        <sz val="9"/>
        <rFont val="Times New Roman"/>
        <family val="1"/>
      </rPr>
      <t>University</t>
    </r>
  </si>
  <si>
    <r>
      <t xml:space="preserve">研究所
</t>
    </r>
    <r>
      <rPr>
        <sz val="9"/>
        <rFont val="Times New Roman"/>
        <family val="1"/>
      </rPr>
      <t>Graduate</t>
    </r>
  </si>
  <si>
    <r>
      <t xml:space="preserve">台灣觀光學院
</t>
    </r>
    <r>
      <rPr>
        <sz val="9"/>
        <rFont val="Times New Roman"/>
        <family val="1"/>
      </rPr>
      <t>Taiwan Hospitality College of Tourism</t>
    </r>
  </si>
  <si>
    <r>
      <t>九十三學年度</t>
    </r>
    <r>
      <rPr>
        <sz val="9"/>
        <rFont val="Times New Roman"/>
        <family val="1"/>
      </rPr>
      <t xml:space="preserve"> A.Y.2004</t>
    </r>
  </si>
  <si>
    <r>
      <t>九十二學年度</t>
    </r>
    <r>
      <rPr>
        <sz val="9"/>
        <rFont val="Times New Roman"/>
        <family val="1"/>
      </rPr>
      <t xml:space="preserve"> A.Y.2003</t>
    </r>
  </si>
  <si>
    <r>
      <t>八十九學年度</t>
    </r>
    <r>
      <rPr>
        <sz val="9"/>
        <rFont val="Times New Roman"/>
        <family val="1"/>
      </rPr>
      <t xml:space="preserve"> A.Y.2000</t>
    </r>
  </si>
  <si>
    <r>
      <t>八十八學年度</t>
    </r>
    <r>
      <rPr>
        <sz val="9"/>
        <rFont val="Times New Roman"/>
        <family val="1"/>
      </rPr>
      <t xml:space="preserve"> A.Y.1999</t>
    </r>
  </si>
  <si>
    <r>
      <t>八十七學年度</t>
    </r>
    <r>
      <rPr>
        <sz val="9"/>
        <rFont val="Times New Roman"/>
        <family val="1"/>
      </rPr>
      <t xml:space="preserve"> A.Y.1998</t>
    </r>
  </si>
  <si>
    <r>
      <t xml:space="preserve">                    </t>
    </r>
    <r>
      <rPr>
        <sz val="9"/>
        <rFont val="新細明體"/>
        <family val="1"/>
      </rPr>
      <t>4. 95年起新增私立大漢技術學院、慈濟技術學院、台灣觀光學院等大學教育概況資料。</t>
    </r>
  </si>
  <si>
    <r>
      <t xml:space="preserve">                    4. 95</t>
    </r>
    <r>
      <rPr>
        <sz val="9"/>
        <rFont val="新細明體"/>
        <family val="1"/>
      </rPr>
      <t>年起新增私立大漢技術學院、慈濟技術學院、台灣觀光學院等大學教育概況資料。</t>
    </r>
  </si>
  <si>
    <t xml:space="preserve">                    4. 95年起新增私立大漢技術學院、慈濟技術學院、台灣觀光學院等大學教育概況資料。</t>
  </si>
  <si>
    <r>
      <t>九十四學年度</t>
    </r>
    <r>
      <rPr>
        <sz val="9"/>
        <rFont val="Times New Roman"/>
        <family val="1"/>
      </rPr>
      <t xml:space="preserve"> A.Y.2005</t>
    </r>
  </si>
  <si>
    <r>
      <t>九十三學年度</t>
    </r>
    <r>
      <rPr>
        <sz val="9"/>
        <rFont val="Times New Roman"/>
        <family val="1"/>
      </rPr>
      <t xml:space="preserve"> A.Y.2004</t>
    </r>
  </si>
  <si>
    <r>
      <t>九十二學年度</t>
    </r>
    <r>
      <rPr>
        <sz val="9"/>
        <rFont val="Times New Roman"/>
        <family val="1"/>
      </rPr>
      <t xml:space="preserve"> A.Y.2003</t>
    </r>
  </si>
  <si>
    <r>
      <t>九十一學年度</t>
    </r>
    <r>
      <rPr>
        <sz val="9"/>
        <rFont val="Times New Roman"/>
        <family val="1"/>
      </rPr>
      <t xml:space="preserve"> A.Y.2002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</si>
  <si>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十學年度</t>
    </r>
    <r>
      <rPr>
        <sz val="9"/>
        <rFont val="Times New Roman"/>
        <family val="1"/>
      </rPr>
      <t xml:space="preserve"> A.Y.2001</t>
    </r>
  </si>
  <si>
    <r>
      <t>九十五學年度</t>
    </r>
    <r>
      <rPr>
        <sz val="9"/>
        <rFont val="Times New Roman"/>
        <family val="1"/>
      </rPr>
      <t xml:space="preserve"> A.Y.2006</t>
    </r>
  </si>
  <si>
    <r>
      <t>九十六學年度</t>
    </r>
    <r>
      <rPr>
        <sz val="9"/>
        <rFont val="Times New Roman"/>
        <family val="1"/>
      </rPr>
      <t xml:space="preserve"> A.Y.2007</t>
    </r>
  </si>
  <si>
    <r>
      <t>八十九學年度</t>
    </r>
    <r>
      <rPr>
        <sz val="9"/>
        <rFont val="Times New Roman"/>
        <family val="1"/>
      </rPr>
      <t xml:space="preserve"> A.Y.2000</t>
    </r>
  </si>
  <si>
    <r>
      <t>八十八學年度</t>
    </r>
    <r>
      <rPr>
        <sz val="9"/>
        <rFont val="Times New Roman"/>
        <family val="1"/>
      </rPr>
      <t xml:space="preserve"> A.Y.1999</t>
    </r>
  </si>
  <si>
    <r>
      <t>八十七學年度</t>
    </r>
    <r>
      <rPr>
        <sz val="9"/>
        <rFont val="Times New Roman"/>
        <family val="1"/>
      </rPr>
      <t xml:space="preserve"> A.Y.1998</t>
    </r>
  </si>
  <si>
    <r>
      <t>八十六學年度</t>
    </r>
    <r>
      <rPr>
        <sz val="9"/>
        <rFont val="Times New Roman"/>
        <family val="1"/>
      </rPr>
      <t xml:space="preserve"> A.Y.1997</t>
    </r>
  </si>
  <si>
    <r>
      <t>九十六學年度</t>
    </r>
    <r>
      <rPr>
        <sz val="9"/>
        <rFont val="Times New Roman"/>
        <family val="1"/>
      </rPr>
      <t xml:space="preserve"> A.Y.2007</t>
    </r>
  </si>
  <si>
    <t>Number  of  students</t>
  </si>
  <si>
    <r>
      <t>學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)
Number  of   students                                                                                                             </t>
    </r>
  </si>
  <si>
    <t>Number  of   students</t>
  </si>
  <si>
    <r>
      <t>2</t>
    </r>
    <r>
      <rPr>
        <sz val="10"/>
        <rFont val="新細明體"/>
        <family val="1"/>
      </rPr>
      <t>．Junior College</t>
    </r>
  </si>
  <si>
    <t>Junior College</t>
  </si>
  <si>
    <r>
      <t>九十五學年度</t>
    </r>
    <r>
      <rPr>
        <sz val="9"/>
        <rFont val="Times New Roman"/>
        <family val="1"/>
      </rPr>
      <t xml:space="preserve"> A.Y.2006</t>
    </r>
  </si>
  <si>
    <r>
      <t>九十七學年度</t>
    </r>
    <r>
      <rPr>
        <sz val="9"/>
        <rFont val="Times New Roman"/>
        <family val="1"/>
      </rPr>
      <t xml:space="preserve"> A.Y.2008</t>
    </r>
  </si>
  <si>
    <r>
      <t>八十七學年度</t>
    </r>
    <r>
      <rPr>
        <sz val="9"/>
        <rFont val="Times New Roman"/>
        <family val="1"/>
      </rPr>
      <t xml:space="preserve"> A.Y.1998</t>
    </r>
  </si>
  <si>
    <t xml:space="preserve">                    3. 國立花蓮師範學院於94年8月改制為國立教育大學，97年8月1日併入國立東華大學。</t>
  </si>
  <si>
    <r>
      <t>九十七學年度</t>
    </r>
    <r>
      <rPr>
        <sz val="9"/>
        <rFont val="Times New Roman"/>
        <family val="1"/>
      </rPr>
      <t xml:space="preserve"> A.Y.2008</t>
    </r>
  </si>
  <si>
    <r>
      <t>九十六學年度</t>
    </r>
    <r>
      <rPr>
        <sz val="9"/>
        <rFont val="Times New Roman"/>
        <family val="1"/>
      </rPr>
      <t xml:space="preserve"> A.Y.2007</t>
    </r>
  </si>
  <si>
    <r>
      <t>九十八學年度</t>
    </r>
    <r>
      <rPr>
        <sz val="9"/>
        <rFont val="Times New Roman"/>
        <family val="1"/>
      </rPr>
      <t xml:space="preserve"> A.Y.2009</t>
    </r>
  </si>
  <si>
    <r>
      <t>九十九學年度</t>
    </r>
    <r>
      <rPr>
        <sz val="9"/>
        <rFont val="Times New Roman"/>
        <family val="1"/>
      </rPr>
      <t xml:space="preserve"> A.Y.2010</t>
    </r>
  </si>
  <si>
    <r>
      <t>教育文化</t>
    </r>
    <r>
      <rPr>
        <sz val="9"/>
        <rFont val="Times New Roman"/>
        <family val="1"/>
      </rPr>
      <t xml:space="preserve">  255</t>
    </r>
  </si>
  <si>
    <r>
      <t>教育文化</t>
    </r>
    <r>
      <rPr>
        <sz val="9"/>
        <rFont val="Times New Roman"/>
        <family val="1"/>
      </rPr>
      <t xml:space="preserve">  256</t>
    </r>
  </si>
  <si>
    <r>
      <t>教育文化</t>
    </r>
    <r>
      <rPr>
        <sz val="9"/>
        <rFont val="Times New Roman"/>
        <family val="1"/>
      </rPr>
      <t xml:space="preserve">  257</t>
    </r>
  </si>
  <si>
    <r>
      <t>教育文化</t>
    </r>
    <r>
      <rPr>
        <sz val="9"/>
        <rFont val="Times New Roman"/>
        <family val="1"/>
      </rPr>
      <t xml:space="preserve">  258</t>
    </r>
  </si>
  <si>
    <r>
      <t>教育文化</t>
    </r>
    <r>
      <rPr>
        <sz val="9"/>
        <rFont val="Times New Roman"/>
        <family val="1"/>
      </rPr>
      <t xml:space="preserve">  259</t>
    </r>
  </si>
  <si>
    <r>
      <t>教育文化</t>
    </r>
    <r>
      <rPr>
        <sz val="9"/>
        <rFont val="Times New Roman"/>
        <family val="1"/>
      </rPr>
      <t xml:space="preserve">  260</t>
    </r>
  </si>
  <si>
    <r>
      <t>教育文化</t>
    </r>
    <r>
      <rPr>
        <sz val="9"/>
        <rFont val="Times New Roman"/>
        <family val="1"/>
      </rPr>
      <t xml:space="preserve">  261</t>
    </r>
  </si>
  <si>
    <r>
      <t>教育文化</t>
    </r>
    <r>
      <rPr>
        <sz val="9"/>
        <rFont val="Times New Roman"/>
        <family val="1"/>
      </rPr>
      <t xml:space="preserve">   262</t>
    </r>
  </si>
  <si>
    <r>
      <t>教育文化</t>
    </r>
    <r>
      <rPr>
        <sz val="9"/>
        <rFont val="Times New Roman"/>
        <family val="1"/>
      </rPr>
      <t xml:space="preserve">   263</t>
    </r>
  </si>
  <si>
    <t>一○○學年度 A.Y.2011</t>
  </si>
  <si>
    <r>
      <t>一○一學年度</t>
    </r>
    <r>
      <rPr>
        <sz val="9"/>
        <rFont val="Times New Roman"/>
        <family val="1"/>
      </rPr>
      <t xml:space="preserve"> A.Y.2012</t>
    </r>
  </si>
  <si>
    <r>
      <t>一○一學年度</t>
    </r>
    <r>
      <rPr>
        <sz val="9"/>
        <rFont val="Times New Roman"/>
        <family val="1"/>
      </rPr>
      <t xml:space="preserve"> A.Y.2012</t>
    </r>
  </si>
  <si>
    <r>
      <t>一○一學年度</t>
    </r>
    <r>
      <rPr>
        <sz val="9"/>
        <rFont val="Times New Roman"/>
        <family val="1"/>
      </rPr>
      <t xml:space="preserve"> A.Y.2012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</si>
</sst>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-* #,##0;\-* #,##0;_-* &quot;-&quot;_-;_-@_-"/>
    <numFmt numFmtId="186" formatCode="_-* #,##0\ ;\-* #,##0\ ;_-* &quot;-&quot;\ ;_-@\ "/>
    <numFmt numFmtId="187" formatCode="_-* #,##0;\-* #,##0;_-* &quot;-&quot;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2"/>
      <name val="華康中黑體"/>
      <family val="3"/>
    </font>
    <font>
      <sz val="12"/>
      <name val="新細明體"/>
      <family val="1"/>
    </font>
    <font>
      <sz val="12"/>
      <name val="細明體"/>
      <family val="3"/>
    </font>
    <font>
      <sz val="13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85" fontId="0" fillId="0" borderId="0" xfId="0" applyNumberFormat="1" applyAlignment="1">
      <alignment vertical="center"/>
    </xf>
    <xf numFmtId="185" fontId="4" fillId="0" borderId="0" xfId="0" applyNumberFormat="1" applyFont="1" applyAlignment="1">
      <alignment vertical="center"/>
    </xf>
    <xf numFmtId="185" fontId="7" fillId="0" borderId="0" xfId="0" applyNumberFormat="1" applyFont="1" applyAlignment="1" quotePrefix="1">
      <alignment horizontal="right" vertical="center"/>
    </xf>
    <xf numFmtId="185" fontId="7" fillId="0" borderId="0" xfId="0" applyNumberFormat="1" applyFont="1" applyAlignment="1" quotePrefix="1">
      <alignment horizontal="left" vertical="center"/>
    </xf>
    <xf numFmtId="185" fontId="4" fillId="0" borderId="0" xfId="0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vertical="center"/>
    </xf>
    <xf numFmtId="185" fontId="4" fillId="0" borderId="0" xfId="0" applyNumberFormat="1" applyFont="1" applyAlignment="1" quotePrefix="1">
      <alignment/>
    </xf>
    <xf numFmtId="185" fontId="4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 quotePrefix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 wrapText="1"/>
    </xf>
    <xf numFmtId="185" fontId="7" fillId="0" borderId="0" xfId="0" applyNumberFormat="1" applyFont="1" applyAlignment="1">
      <alignment horizontal="right" vertical="center"/>
    </xf>
    <xf numFmtId="185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/>
    </xf>
    <xf numFmtId="185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wrapText="1"/>
      <protection/>
    </xf>
    <xf numFmtId="185" fontId="4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horizontal="center" vertical="center" wrapText="1"/>
      <protection/>
    </xf>
    <xf numFmtId="185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 quotePrefix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 quotePrefix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185" fontId="7" fillId="0" borderId="0" xfId="0" applyNumberFormat="1" applyFont="1" applyAlignment="1" quotePrefix="1">
      <alignment vertical="center"/>
    </xf>
    <xf numFmtId="185" fontId="4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vertical="center"/>
    </xf>
    <xf numFmtId="49" fontId="7" fillId="0" borderId="0" xfId="0" applyNumberFormat="1" applyFont="1" applyAlignment="1" quotePrefix="1">
      <alignment horizontal="left" vertical="center"/>
    </xf>
    <xf numFmtId="49" fontId="1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vertical="center"/>
    </xf>
    <xf numFmtId="185" fontId="4" fillId="0" borderId="2" xfId="0" applyNumberFormat="1" applyFont="1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 wrapText="1"/>
    </xf>
    <xf numFmtId="185" fontId="4" fillId="0" borderId="5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8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/>
    </xf>
    <xf numFmtId="185" fontId="5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7" xfId="0" applyNumberFormat="1" applyFont="1" applyBorder="1" applyAlignment="1" applyProtection="1">
      <alignment horizontal="center" vertical="center" wrapText="1"/>
      <protection/>
    </xf>
    <xf numFmtId="49" fontId="4" fillId="0" borderId="6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5" fillId="0" borderId="0" xfId="0" applyNumberFormat="1" applyFont="1" applyAlignment="1" quotePrefix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 quotePrefix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3" fontId="18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3" fontId="6" fillId="0" borderId="20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Border="1" applyAlignment="1" quotePrefix="1">
      <alignment horizontal="center" vertical="center" wrapText="1"/>
    </xf>
    <xf numFmtId="3" fontId="4" fillId="0" borderId="8" xfId="0" applyNumberFormat="1" applyFont="1" applyBorder="1" applyAlignment="1" quotePrefix="1">
      <alignment horizontal="center" vertical="center" wrapText="1"/>
    </xf>
    <xf numFmtId="3" fontId="4" fillId="0" borderId="21" xfId="0" applyNumberFormat="1" applyFont="1" applyBorder="1" applyAlignment="1" quotePrefix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 quotePrefix="1">
      <alignment horizontal="center" vertical="center"/>
    </xf>
    <xf numFmtId="3" fontId="4" fillId="0" borderId="16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 quotePrefix="1">
      <alignment horizontal="center" vertical="center"/>
    </xf>
    <xf numFmtId="3" fontId="6" fillId="0" borderId="12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view="pageBreakPreview" zoomScaleSheetLayoutView="100" workbookViewId="0" topLeftCell="A25">
      <selection activeCell="AK30" sqref="AK30"/>
    </sheetView>
  </sheetViews>
  <sheetFormatPr defaultColWidth="9.00390625" defaultRowHeight="19.5" customHeight="1"/>
  <cols>
    <col min="1" max="1" width="22.625" style="9" customWidth="1"/>
    <col min="2" max="5" width="13.25390625" style="9" customWidth="1"/>
    <col min="6" max="6" width="22.625" style="9" customWidth="1"/>
    <col min="7" max="9" width="10.75390625" style="9" customWidth="1"/>
    <col min="10" max="10" width="9.875" style="9" customWidth="1"/>
    <col min="11" max="11" width="10.75390625" style="9" customWidth="1"/>
    <col min="12" max="18" width="10.875" style="9" customWidth="1"/>
    <col min="19" max="19" width="22.625" style="9" customWidth="1"/>
    <col min="20" max="23" width="13.375" style="9" customWidth="1"/>
    <col min="24" max="29" width="12.625" style="9" customWidth="1"/>
    <col min="30" max="30" width="20.625" style="9" customWidth="1"/>
    <col min="31" max="40" width="11.125" style="9" customWidth="1"/>
    <col min="41" max="41" width="20.625" style="11" customWidth="1"/>
    <col min="42" max="16384" width="6.125" style="9" customWidth="1"/>
  </cols>
  <sheetData>
    <row r="1" spans="1:41" s="2" customFormat="1" ht="15" customHeight="1">
      <c r="A1" s="1"/>
      <c r="E1" s="38" t="s">
        <v>144</v>
      </c>
      <c r="F1" s="39" t="s">
        <v>145</v>
      </c>
      <c r="R1" s="38" t="s">
        <v>146</v>
      </c>
      <c r="S1" s="39" t="s">
        <v>147</v>
      </c>
      <c r="AC1" s="38" t="s">
        <v>148</v>
      </c>
      <c r="AD1" s="39" t="s">
        <v>149</v>
      </c>
      <c r="AO1" s="3" t="s">
        <v>150</v>
      </c>
    </row>
    <row r="2" spans="1:42" s="6" customFormat="1" ht="18" customHeight="1">
      <c r="A2" s="90" t="s">
        <v>85</v>
      </c>
      <c r="B2" s="90"/>
      <c r="C2" s="90"/>
      <c r="D2" s="90"/>
      <c r="E2" s="90"/>
      <c r="F2" s="92" t="s">
        <v>86</v>
      </c>
      <c r="G2" s="92"/>
      <c r="H2" s="92"/>
      <c r="I2" s="92"/>
      <c r="J2" s="92"/>
      <c r="K2" s="92"/>
      <c r="L2" s="122" t="s">
        <v>96</v>
      </c>
      <c r="M2" s="122"/>
      <c r="N2" s="122"/>
      <c r="O2" s="122"/>
      <c r="P2" s="122"/>
      <c r="Q2" s="122"/>
      <c r="R2" s="122"/>
      <c r="S2" s="119" t="s">
        <v>87</v>
      </c>
      <c r="T2" s="119"/>
      <c r="U2" s="119"/>
      <c r="V2" s="119"/>
      <c r="W2" s="119"/>
      <c r="X2" s="120" t="s">
        <v>95</v>
      </c>
      <c r="Y2" s="120"/>
      <c r="Z2" s="120"/>
      <c r="AA2" s="120"/>
      <c r="AB2" s="120"/>
      <c r="AC2" s="120"/>
      <c r="AD2" s="92" t="s">
        <v>88</v>
      </c>
      <c r="AE2" s="92"/>
      <c r="AF2" s="92"/>
      <c r="AG2" s="92"/>
      <c r="AH2" s="92"/>
      <c r="AI2" s="92"/>
      <c r="AJ2" s="121" t="s">
        <v>94</v>
      </c>
      <c r="AK2" s="121"/>
      <c r="AL2" s="121"/>
      <c r="AM2" s="121"/>
      <c r="AN2" s="121"/>
      <c r="AO2" s="121"/>
      <c r="AP2" s="57"/>
    </row>
    <row r="3" spans="1:41" s="6" customFormat="1" ht="20.25" customHeight="1">
      <c r="A3" s="91" t="s">
        <v>93</v>
      </c>
      <c r="B3" s="91"/>
      <c r="C3" s="91"/>
      <c r="D3" s="91"/>
      <c r="E3" s="91"/>
      <c r="F3" s="56"/>
      <c r="G3" s="55"/>
      <c r="H3" s="55"/>
      <c r="I3" s="55"/>
      <c r="J3" s="55"/>
      <c r="K3" s="55"/>
      <c r="L3" s="55"/>
      <c r="M3" s="61"/>
      <c r="N3" s="122"/>
      <c r="O3" s="122"/>
      <c r="P3" s="122"/>
      <c r="Q3" s="122"/>
      <c r="R3" s="62"/>
      <c r="S3" s="8"/>
      <c r="T3" s="25"/>
      <c r="Z3" s="121"/>
      <c r="AA3" s="92"/>
      <c r="AB3" s="92"/>
      <c r="AD3" s="8"/>
      <c r="AL3" s="121"/>
      <c r="AM3" s="121"/>
      <c r="AN3" s="121"/>
      <c r="AO3" s="7"/>
    </row>
    <row r="4" spans="1:42" s="64" customFormat="1" ht="15" customHeight="1" thickBot="1">
      <c r="A4" s="89" t="s">
        <v>55</v>
      </c>
      <c r="B4" s="88"/>
      <c r="C4" s="88"/>
      <c r="D4" s="88"/>
      <c r="E4" s="88"/>
      <c r="F4" s="88" t="s">
        <v>79</v>
      </c>
      <c r="G4" s="88"/>
      <c r="H4" s="88"/>
      <c r="I4" s="88"/>
      <c r="J4" s="88"/>
      <c r="K4" s="88"/>
      <c r="L4" s="89" t="s">
        <v>54</v>
      </c>
      <c r="M4" s="88"/>
      <c r="N4" s="88"/>
      <c r="O4" s="88"/>
      <c r="P4" s="88"/>
      <c r="Q4" s="88"/>
      <c r="R4" s="88"/>
      <c r="S4" s="89" t="s">
        <v>80</v>
      </c>
      <c r="T4" s="88"/>
      <c r="U4" s="88"/>
      <c r="V4" s="88"/>
      <c r="W4" s="88"/>
      <c r="X4" s="89" t="s">
        <v>81</v>
      </c>
      <c r="Y4" s="88"/>
      <c r="Z4" s="88"/>
      <c r="AA4" s="88"/>
      <c r="AB4" s="88"/>
      <c r="AC4" s="88"/>
      <c r="AD4" s="89" t="s">
        <v>82</v>
      </c>
      <c r="AE4" s="88"/>
      <c r="AF4" s="88"/>
      <c r="AG4" s="88"/>
      <c r="AH4" s="88"/>
      <c r="AI4" s="88"/>
      <c r="AJ4" s="89" t="s">
        <v>54</v>
      </c>
      <c r="AK4" s="88"/>
      <c r="AL4" s="88"/>
      <c r="AM4" s="88"/>
      <c r="AN4" s="88"/>
      <c r="AO4" s="88"/>
      <c r="AP4" s="63"/>
    </row>
    <row r="5" spans="1:41" s="49" customFormat="1" ht="48" customHeight="1">
      <c r="A5" s="96" t="s">
        <v>22</v>
      </c>
      <c r="B5" s="93" t="s">
        <v>23</v>
      </c>
      <c r="C5" s="93" t="s">
        <v>24</v>
      </c>
      <c r="D5" s="101" t="s">
        <v>14</v>
      </c>
      <c r="E5" s="102"/>
      <c r="F5" s="96" t="s">
        <v>13</v>
      </c>
      <c r="G5" s="85" t="s">
        <v>43</v>
      </c>
      <c r="H5" s="86"/>
      <c r="I5" s="86"/>
      <c r="J5" s="86"/>
      <c r="K5" s="86"/>
      <c r="L5" s="86"/>
      <c r="M5" s="86"/>
      <c r="N5" s="86"/>
      <c r="O5" s="87"/>
      <c r="P5" s="106" t="s">
        <v>132</v>
      </c>
      <c r="Q5" s="107"/>
      <c r="R5" s="107"/>
      <c r="S5" s="96" t="s">
        <v>13</v>
      </c>
      <c r="T5" s="106" t="s">
        <v>56</v>
      </c>
      <c r="U5" s="107"/>
      <c r="V5" s="107"/>
      <c r="W5" s="107"/>
      <c r="X5" s="107" t="s">
        <v>133</v>
      </c>
      <c r="Y5" s="107"/>
      <c r="Z5" s="107"/>
      <c r="AA5" s="107"/>
      <c r="AB5" s="107"/>
      <c r="AC5" s="107"/>
      <c r="AD5" s="96" t="s">
        <v>13</v>
      </c>
      <c r="AE5" s="106" t="s">
        <v>56</v>
      </c>
      <c r="AF5" s="107"/>
      <c r="AG5" s="107"/>
      <c r="AH5" s="107"/>
      <c r="AI5" s="107"/>
      <c r="AJ5" s="107" t="s">
        <v>131</v>
      </c>
      <c r="AK5" s="107"/>
      <c r="AL5" s="107"/>
      <c r="AM5" s="107"/>
      <c r="AN5" s="114"/>
      <c r="AO5" s="115" t="s">
        <v>57</v>
      </c>
    </row>
    <row r="6" spans="1:41" s="49" customFormat="1" ht="30" customHeight="1">
      <c r="A6" s="97"/>
      <c r="B6" s="94"/>
      <c r="C6" s="94"/>
      <c r="D6" s="83"/>
      <c r="E6" s="84"/>
      <c r="F6" s="97"/>
      <c r="G6" s="80" t="s">
        <v>58</v>
      </c>
      <c r="H6" s="81"/>
      <c r="I6" s="82"/>
      <c r="J6" s="80" t="s">
        <v>59</v>
      </c>
      <c r="K6" s="81"/>
      <c r="L6" s="82"/>
      <c r="M6" s="80" t="s">
        <v>60</v>
      </c>
      <c r="N6" s="81"/>
      <c r="O6" s="82"/>
      <c r="P6" s="80" t="s">
        <v>58</v>
      </c>
      <c r="Q6" s="81"/>
      <c r="R6" s="81"/>
      <c r="S6" s="97"/>
      <c r="T6" s="103" t="s">
        <v>61</v>
      </c>
      <c r="U6" s="108"/>
      <c r="V6" s="108"/>
      <c r="W6" s="108"/>
      <c r="X6" s="118" t="s">
        <v>62</v>
      </c>
      <c r="Y6" s="118"/>
      <c r="Z6" s="118"/>
      <c r="AA6" s="118"/>
      <c r="AB6" s="118"/>
      <c r="AC6" s="118"/>
      <c r="AD6" s="97"/>
      <c r="AE6" s="103" t="s">
        <v>63</v>
      </c>
      <c r="AF6" s="108"/>
      <c r="AG6" s="108"/>
      <c r="AH6" s="108"/>
      <c r="AI6" s="108"/>
      <c r="AJ6" s="47"/>
      <c r="AK6" s="103" t="s">
        <v>12</v>
      </c>
      <c r="AL6" s="112"/>
      <c r="AM6" s="112"/>
      <c r="AN6" s="113"/>
      <c r="AO6" s="116"/>
    </row>
    <row r="7" spans="1:41" s="51" customFormat="1" ht="33.75" customHeight="1">
      <c r="A7" s="97"/>
      <c r="B7" s="94"/>
      <c r="C7" s="94"/>
      <c r="D7" s="99" t="s">
        <v>108</v>
      </c>
      <c r="E7" s="80" t="s">
        <v>109</v>
      </c>
      <c r="F7" s="97"/>
      <c r="G7" s="83"/>
      <c r="H7" s="84"/>
      <c r="I7" s="98"/>
      <c r="J7" s="83"/>
      <c r="K7" s="84"/>
      <c r="L7" s="98"/>
      <c r="M7" s="83"/>
      <c r="N7" s="84"/>
      <c r="O7" s="98"/>
      <c r="P7" s="83"/>
      <c r="Q7" s="84"/>
      <c r="R7" s="84"/>
      <c r="S7" s="97"/>
      <c r="T7" s="103" t="s">
        <v>64</v>
      </c>
      <c r="U7" s="104"/>
      <c r="V7" s="103" t="s">
        <v>65</v>
      </c>
      <c r="W7" s="104"/>
      <c r="X7" s="105" t="s">
        <v>66</v>
      </c>
      <c r="Y7" s="104"/>
      <c r="Z7" s="103" t="s">
        <v>67</v>
      </c>
      <c r="AA7" s="104"/>
      <c r="AB7" s="103" t="s">
        <v>68</v>
      </c>
      <c r="AC7" s="108"/>
      <c r="AD7" s="97"/>
      <c r="AE7" s="103" t="s">
        <v>69</v>
      </c>
      <c r="AF7" s="104"/>
      <c r="AG7" s="103" t="s">
        <v>70</v>
      </c>
      <c r="AH7" s="104"/>
      <c r="AI7" s="48" t="s">
        <v>71</v>
      </c>
      <c r="AJ7" s="50" t="s">
        <v>21</v>
      </c>
      <c r="AK7" s="109" t="s">
        <v>72</v>
      </c>
      <c r="AL7" s="111"/>
      <c r="AM7" s="109" t="s">
        <v>73</v>
      </c>
      <c r="AN7" s="110"/>
      <c r="AO7" s="116"/>
    </row>
    <row r="8" spans="1:41" s="49" customFormat="1" ht="33.75" customHeight="1">
      <c r="A8" s="98"/>
      <c r="B8" s="95"/>
      <c r="C8" s="95"/>
      <c r="D8" s="100"/>
      <c r="E8" s="83"/>
      <c r="F8" s="98"/>
      <c r="G8" s="52" t="s">
        <v>10</v>
      </c>
      <c r="H8" s="52" t="s">
        <v>74</v>
      </c>
      <c r="I8" s="53" t="s">
        <v>11</v>
      </c>
      <c r="J8" s="54" t="s">
        <v>10</v>
      </c>
      <c r="K8" s="53" t="s">
        <v>74</v>
      </c>
      <c r="L8" s="59" t="s">
        <v>11</v>
      </c>
      <c r="M8" s="52" t="s">
        <v>98</v>
      </c>
      <c r="N8" s="52" t="s">
        <v>74</v>
      </c>
      <c r="O8" s="53" t="s">
        <v>11</v>
      </c>
      <c r="P8" s="52" t="s">
        <v>98</v>
      </c>
      <c r="Q8" s="52" t="s">
        <v>74</v>
      </c>
      <c r="R8" s="48" t="s">
        <v>75</v>
      </c>
      <c r="S8" s="98"/>
      <c r="T8" s="52" t="s">
        <v>74</v>
      </c>
      <c r="U8" s="53" t="s">
        <v>75</v>
      </c>
      <c r="V8" s="52" t="s">
        <v>74</v>
      </c>
      <c r="W8" s="53" t="s">
        <v>75</v>
      </c>
      <c r="X8" s="54" t="s">
        <v>74</v>
      </c>
      <c r="Y8" s="53" t="s">
        <v>75</v>
      </c>
      <c r="Z8" s="52" t="s">
        <v>74</v>
      </c>
      <c r="AA8" s="53" t="s">
        <v>75</v>
      </c>
      <c r="AB8" s="52" t="s">
        <v>74</v>
      </c>
      <c r="AC8" s="48" t="s">
        <v>75</v>
      </c>
      <c r="AD8" s="98"/>
      <c r="AE8" s="52" t="s">
        <v>74</v>
      </c>
      <c r="AF8" s="53" t="s">
        <v>75</v>
      </c>
      <c r="AG8" s="52" t="s">
        <v>74</v>
      </c>
      <c r="AH8" s="53" t="s">
        <v>75</v>
      </c>
      <c r="AI8" s="53" t="s">
        <v>74</v>
      </c>
      <c r="AJ8" s="59" t="s">
        <v>75</v>
      </c>
      <c r="AK8" s="52" t="s">
        <v>74</v>
      </c>
      <c r="AL8" s="53" t="s">
        <v>75</v>
      </c>
      <c r="AM8" s="52" t="s">
        <v>74</v>
      </c>
      <c r="AN8" s="53" t="s">
        <v>75</v>
      </c>
      <c r="AO8" s="117"/>
    </row>
    <row r="9" spans="1:41" s="2" customFormat="1" ht="19.5" customHeight="1" hidden="1">
      <c r="A9" s="46" t="s">
        <v>25</v>
      </c>
      <c r="B9" s="35">
        <v>5</v>
      </c>
      <c r="C9" s="35">
        <v>25</v>
      </c>
      <c r="D9" s="35">
        <v>72</v>
      </c>
      <c r="E9" s="35">
        <v>17</v>
      </c>
      <c r="F9" s="22" t="s">
        <v>15</v>
      </c>
      <c r="G9" s="35">
        <f aca="true" t="shared" si="0" ref="G9:I15">SUM(J9,M9)</f>
        <v>382</v>
      </c>
      <c r="H9" s="35">
        <f t="shared" si="0"/>
        <v>224</v>
      </c>
      <c r="I9" s="35">
        <f t="shared" si="0"/>
        <v>158</v>
      </c>
      <c r="J9" s="35">
        <f aca="true" t="shared" si="1" ref="J9:J15">SUM(K9:L9)</f>
        <v>243</v>
      </c>
      <c r="K9" s="35">
        <v>168</v>
      </c>
      <c r="L9" s="35">
        <v>75</v>
      </c>
      <c r="M9" s="35">
        <f aca="true" t="shared" si="2" ref="M9:M15">SUM(N9:O9)</f>
        <v>139</v>
      </c>
      <c r="N9" s="35">
        <v>56</v>
      </c>
      <c r="O9" s="35">
        <v>83</v>
      </c>
      <c r="P9" s="35">
        <f aca="true" t="shared" si="3" ref="P9:P15">SUM(T9:AN9)</f>
        <v>2717</v>
      </c>
      <c r="Q9" s="35">
        <f aca="true" t="shared" si="4" ref="Q9:R13">SUM(T9,V9,X9,Z9,AB9,AE9,AI9,AK9,AM9)</f>
        <v>1095</v>
      </c>
      <c r="R9" s="35">
        <f t="shared" si="4"/>
        <v>1622</v>
      </c>
      <c r="S9" s="22" t="s">
        <v>15</v>
      </c>
      <c r="T9" s="35">
        <v>222</v>
      </c>
      <c r="U9" s="35">
        <v>425</v>
      </c>
      <c r="V9" s="35">
        <v>267</v>
      </c>
      <c r="W9" s="35">
        <v>427</v>
      </c>
      <c r="X9" s="35">
        <v>271</v>
      </c>
      <c r="Y9" s="35">
        <v>346</v>
      </c>
      <c r="Z9" s="35">
        <v>183</v>
      </c>
      <c r="AA9" s="35">
        <v>302</v>
      </c>
      <c r="AB9" s="35">
        <v>2</v>
      </c>
      <c r="AC9" s="35">
        <v>37</v>
      </c>
      <c r="AD9" s="22" t="s">
        <v>15</v>
      </c>
      <c r="AE9" s="35">
        <v>0</v>
      </c>
      <c r="AF9" s="35">
        <v>0</v>
      </c>
      <c r="AG9" s="35">
        <v>0</v>
      </c>
      <c r="AH9" s="35">
        <v>0</v>
      </c>
      <c r="AI9" s="35">
        <v>1</v>
      </c>
      <c r="AJ9" s="35">
        <v>0</v>
      </c>
      <c r="AK9" s="35">
        <v>149</v>
      </c>
      <c r="AL9" s="35">
        <v>85</v>
      </c>
      <c r="AM9" s="35">
        <v>0</v>
      </c>
      <c r="AN9" s="35">
        <v>0</v>
      </c>
      <c r="AO9" s="35">
        <v>403</v>
      </c>
    </row>
    <row r="10" spans="1:41" s="2" customFormat="1" ht="19.5" customHeight="1" hidden="1">
      <c r="A10" s="46" t="s">
        <v>26</v>
      </c>
      <c r="B10" s="35">
        <v>5</v>
      </c>
      <c r="C10" s="35">
        <v>20</v>
      </c>
      <c r="D10" s="35">
        <v>82</v>
      </c>
      <c r="E10" s="35">
        <v>25</v>
      </c>
      <c r="F10" s="22" t="s">
        <v>16</v>
      </c>
      <c r="G10" s="35">
        <f t="shared" si="0"/>
        <v>442</v>
      </c>
      <c r="H10" s="35">
        <f t="shared" si="0"/>
        <v>264</v>
      </c>
      <c r="I10" s="35">
        <f t="shared" si="0"/>
        <v>178</v>
      </c>
      <c r="J10" s="35">
        <f t="shared" si="1"/>
        <v>292</v>
      </c>
      <c r="K10" s="35">
        <v>203</v>
      </c>
      <c r="L10" s="35">
        <v>89</v>
      </c>
      <c r="M10" s="35">
        <f t="shared" si="2"/>
        <v>150</v>
      </c>
      <c r="N10" s="35">
        <v>61</v>
      </c>
      <c r="O10" s="35">
        <v>89</v>
      </c>
      <c r="P10" s="35">
        <f t="shared" si="3"/>
        <v>3278</v>
      </c>
      <c r="Q10" s="35">
        <f t="shared" si="4"/>
        <v>1266</v>
      </c>
      <c r="R10" s="35">
        <f t="shared" si="4"/>
        <v>2012</v>
      </c>
      <c r="S10" s="22" t="s">
        <v>16</v>
      </c>
      <c r="T10" s="35">
        <v>298</v>
      </c>
      <c r="U10" s="35">
        <v>585</v>
      </c>
      <c r="V10" s="35">
        <v>215</v>
      </c>
      <c r="W10" s="35">
        <v>428</v>
      </c>
      <c r="X10" s="35">
        <v>265</v>
      </c>
      <c r="Y10" s="35">
        <v>474</v>
      </c>
      <c r="Z10" s="35">
        <v>271</v>
      </c>
      <c r="AA10" s="35">
        <v>346</v>
      </c>
      <c r="AB10" s="35">
        <v>3</v>
      </c>
      <c r="AC10" s="35">
        <v>45</v>
      </c>
      <c r="AD10" s="22" t="s">
        <v>16</v>
      </c>
      <c r="AE10" s="35">
        <v>0</v>
      </c>
      <c r="AF10" s="35">
        <v>0</v>
      </c>
      <c r="AG10" s="35">
        <v>0</v>
      </c>
      <c r="AH10" s="35">
        <v>0</v>
      </c>
      <c r="AI10" s="35">
        <v>2</v>
      </c>
      <c r="AJ10" s="35">
        <v>0</v>
      </c>
      <c r="AK10" s="35">
        <v>212</v>
      </c>
      <c r="AL10" s="35">
        <v>134</v>
      </c>
      <c r="AM10" s="35">
        <v>0</v>
      </c>
      <c r="AN10" s="35">
        <v>0</v>
      </c>
      <c r="AO10" s="35">
        <v>513</v>
      </c>
    </row>
    <row r="11" spans="1:41" s="2" customFormat="1" ht="19.5" customHeight="1" hidden="1">
      <c r="A11" s="46" t="s">
        <v>27</v>
      </c>
      <c r="B11" s="35">
        <v>5</v>
      </c>
      <c r="C11" s="35">
        <v>24</v>
      </c>
      <c r="D11" s="35">
        <v>95</v>
      </c>
      <c r="E11" s="35">
        <v>27</v>
      </c>
      <c r="F11" s="22" t="s">
        <v>17</v>
      </c>
      <c r="G11" s="35">
        <f t="shared" si="0"/>
        <v>540</v>
      </c>
      <c r="H11" s="35">
        <f t="shared" si="0"/>
        <v>321</v>
      </c>
      <c r="I11" s="35">
        <f t="shared" si="0"/>
        <v>219</v>
      </c>
      <c r="J11" s="35">
        <f t="shared" si="1"/>
        <v>355</v>
      </c>
      <c r="K11" s="35">
        <v>246</v>
      </c>
      <c r="L11" s="35">
        <v>109</v>
      </c>
      <c r="M11" s="35">
        <f t="shared" si="2"/>
        <v>185</v>
      </c>
      <c r="N11" s="35">
        <v>75</v>
      </c>
      <c r="O11" s="35">
        <v>110</v>
      </c>
      <c r="P11" s="35">
        <f t="shared" si="3"/>
        <v>4070</v>
      </c>
      <c r="Q11" s="35">
        <f t="shared" si="4"/>
        <v>1558</v>
      </c>
      <c r="R11" s="35">
        <f t="shared" si="4"/>
        <v>2512</v>
      </c>
      <c r="S11" s="22" t="s">
        <v>129</v>
      </c>
      <c r="T11" s="35">
        <v>524</v>
      </c>
      <c r="U11" s="35">
        <v>782</v>
      </c>
      <c r="V11" s="35">
        <v>293</v>
      </c>
      <c r="W11" s="35">
        <v>579</v>
      </c>
      <c r="X11" s="35">
        <v>209</v>
      </c>
      <c r="Y11" s="35">
        <v>464</v>
      </c>
      <c r="Z11" s="35">
        <v>245</v>
      </c>
      <c r="AA11" s="35">
        <v>465</v>
      </c>
      <c r="AB11" s="35" t="s">
        <v>0</v>
      </c>
      <c r="AC11" s="35">
        <v>46</v>
      </c>
      <c r="AD11" s="22" t="s">
        <v>17</v>
      </c>
      <c r="AE11" s="35">
        <v>0</v>
      </c>
      <c r="AF11" s="35">
        <v>0</v>
      </c>
      <c r="AG11" s="35">
        <v>0</v>
      </c>
      <c r="AH11" s="35">
        <v>0</v>
      </c>
      <c r="AI11" s="35">
        <v>5</v>
      </c>
      <c r="AJ11" s="35">
        <v>0</v>
      </c>
      <c r="AK11" s="35">
        <v>282</v>
      </c>
      <c r="AL11" s="35">
        <v>176</v>
      </c>
      <c r="AM11" s="35">
        <v>0</v>
      </c>
      <c r="AN11" s="35">
        <v>0</v>
      </c>
      <c r="AO11" s="35">
        <v>578</v>
      </c>
    </row>
    <row r="12" spans="1:41" s="2" customFormat="1" ht="19.5" customHeight="1" hidden="1">
      <c r="A12" s="46" t="s">
        <v>138</v>
      </c>
      <c r="B12" s="35">
        <v>5</v>
      </c>
      <c r="C12" s="35">
        <v>28</v>
      </c>
      <c r="D12" s="35">
        <v>110</v>
      </c>
      <c r="E12" s="35">
        <v>42</v>
      </c>
      <c r="F12" s="22" t="s">
        <v>18</v>
      </c>
      <c r="G12" s="35">
        <f t="shared" si="0"/>
        <v>629</v>
      </c>
      <c r="H12" s="35">
        <f t="shared" si="0"/>
        <v>378</v>
      </c>
      <c r="I12" s="35">
        <f t="shared" si="0"/>
        <v>251</v>
      </c>
      <c r="J12" s="35">
        <f t="shared" si="1"/>
        <v>410</v>
      </c>
      <c r="K12" s="35">
        <v>288</v>
      </c>
      <c r="L12" s="35">
        <v>122</v>
      </c>
      <c r="M12" s="35">
        <f t="shared" si="2"/>
        <v>219</v>
      </c>
      <c r="N12" s="35">
        <v>90</v>
      </c>
      <c r="O12" s="35">
        <v>129</v>
      </c>
      <c r="P12" s="35">
        <f t="shared" si="3"/>
        <v>5096</v>
      </c>
      <c r="Q12" s="35">
        <f t="shared" si="4"/>
        <v>2010</v>
      </c>
      <c r="R12" s="35">
        <f t="shared" si="4"/>
        <v>3086</v>
      </c>
      <c r="S12" s="22" t="s">
        <v>128</v>
      </c>
      <c r="T12" s="35">
        <v>606</v>
      </c>
      <c r="U12" s="35">
        <v>888</v>
      </c>
      <c r="V12" s="35">
        <v>510</v>
      </c>
      <c r="W12" s="35">
        <v>775</v>
      </c>
      <c r="X12" s="35">
        <v>291</v>
      </c>
      <c r="Y12" s="35">
        <v>614</v>
      </c>
      <c r="Z12" s="35">
        <v>204</v>
      </c>
      <c r="AA12" s="35">
        <v>457</v>
      </c>
      <c r="AB12" s="35">
        <v>39</v>
      </c>
      <c r="AC12" s="35">
        <v>90</v>
      </c>
      <c r="AD12" s="22" t="s">
        <v>115</v>
      </c>
      <c r="AE12" s="35">
        <v>0</v>
      </c>
      <c r="AF12" s="35">
        <v>0</v>
      </c>
      <c r="AG12" s="35">
        <v>0</v>
      </c>
      <c r="AH12" s="35">
        <v>0</v>
      </c>
      <c r="AI12" s="35">
        <v>7</v>
      </c>
      <c r="AJ12" s="35">
        <v>1</v>
      </c>
      <c r="AK12" s="35">
        <v>349</v>
      </c>
      <c r="AL12" s="35">
        <v>261</v>
      </c>
      <c r="AM12" s="35">
        <v>4</v>
      </c>
      <c r="AN12" s="35">
        <v>0</v>
      </c>
      <c r="AO12" s="35">
        <v>1083</v>
      </c>
    </row>
    <row r="13" spans="1:41" s="2" customFormat="1" ht="19.5" customHeight="1" hidden="1">
      <c r="A13" s="46" t="s">
        <v>29</v>
      </c>
      <c r="B13" s="35">
        <v>5</v>
      </c>
      <c r="C13" s="35">
        <v>33</v>
      </c>
      <c r="D13" s="35">
        <v>126</v>
      </c>
      <c r="E13" s="35">
        <v>62</v>
      </c>
      <c r="F13" s="22" t="s">
        <v>19</v>
      </c>
      <c r="G13" s="35">
        <f t="shared" si="0"/>
        <v>707</v>
      </c>
      <c r="H13" s="35">
        <f t="shared" si="0"/>
        <v>402</v>
      </c>
      <c r="I13" s="35">
        <f t="shared" si="0"/>
        <v>305</v>
      </c>
      <c r="J13" s="35">
        <f t="shared" si="1"/>
        <v>464</v>
      </c>
      <c r="K13" s="35">
        <v>311</v>
      </c>
      <c r="L13" s="35">
        <v>153</v>
      </c>
      <c r="M13" s="35">
        <f t="shared" si="2"/>
        <v>243</v>
      </c>
      <c r="N13" s="35">
        <v>91</v>
      </c>
      <c r="O13" s="35">
        <v>152</v>
      </c>
      <c r="P13" s="35">
        <f t="shared" si="3"/>
        <v>6352</v>
      </c>
      <c r="Q13" s="35">
        <f t="shared" si="4"/>
        <v>2691</v>
      </c>
      <c r="R13" s="35">
        <f t="shared" si="4"/>
        <v>3661</v>
      </c>
      <c r="S13" s="22" t="s">
        <v>127</v>
      </c>
      <c r="T13" s="35">
        <v>685</v>
      </c>
      <c r="U13" s="35">
        <v>866</v>
      </c>
      <c r="V13" s="35">
        <v>587</v>
      </c>
      <c r="W13" s="35">
        <v>893</v>
      </c>
      <c r="X13" s="35">
        <v>496</v>
      </c>
      <c r="Y13" s="35">
        <v>812</v>
      </c>
      <c r="Z13" s="35">
        <v>286</v>
      </c>
      <c r="AA13" s="35">
        <v>597</v>
      </c>
      <c r="AB13" s="35">
        <v>30</v>
      </c>
      <c r="AC13" s="35">
        <v>55</v>
      </c>
      <c r="AD13" s="22" t="s">
        <v>114</v>
      </c>
      <c r="AE13" s="35">
        <v>38</v>
      </c>
      <c r="AF13" s="35">
        <v>9</v>
      </c>
      <c r="AG13" s="35">
        <v>0</v>
      </c>
      <c r="AH13" s="35">
        <v>0</v>
      </c>
      <c r="AI13" s="35">
        <v>7</v>
      </c>
      <c r="AJ13" s="35">
        <v>1</v>
      </c>
      <c r="AK13" s="35">
        <v>556</v>
      </c>
      <c r="AL13" s="35">
        <v>426</v>
      </c>
      <c r="AM13" s="35">
        <v>6</v>
      </c>
      <c r="AN13" s="35">
        <v>2</v>
      </c>
      <c r="AO13" s="35">
        <v>785</v>
      </c>
    </row>
    <row r="14" spans="1:41" s="2" customFormat="1" ht="19.5" customHeight="1" hidden="1">
      <c r="A14" s="46" t="s">
        <v>30</v>
      </c>
      <c r="B14" s="35">
        <v>5</v>
      </c>
      <c r="C14" s="35">
        <v>82</v>
      </c>
      <c r="D14" s="35">
        <v>139</v>
      </c>
      <c r="E14" s="35">
        <v>82</v>
      </c>
      <c r="F14" s="22" t="s">
        <v>20</v>
      </c>
      <c r="G14" s="35">
        <f t="shared" si="0"/>
        <v>774</v>
      </c>
      <c r="H14" s="35">
        <f t="shared" si="0"/>
        <v>433</v>
      </c>
      <c r="I14" s="35">
        <f t="shared" si="0"/>
        <v>341</v>
      </c>
      <c r="J14" s="35">
        <f t="shared" si="1"/>
        <v>514</v>
      </c>
      <c r="K14" s="35">
        <v>339</v>
      </c>
      <c r="L14" s="35">
        <v>175</v>
      </c>
      <c r="M14" s="35">
        <f t="shared" si="2"/>
        <v>260</v>
      </c>
      <c r="N14" s="35">
        <v>94</v>
      </c>
      <c r="O14" s="35">
        <v>166</v>
      </c>
      <c r="P14" s="35">
        <f t="shared" si="3"/>
        <v>7600</v>
      </c>
      <c r="Q14" s="35">
        <f>SUM(T14,V14,X14,Z14,AB14,AE14,AG14,AI14,AK14,AM14)</f>
        <v>3421</v>
      </c>
      <c r="R14" s="35">
        <f>SUM(U14,W14,Y14,AA14,AC14,AF14,AH14,AJ14,AL14,AN14)</f>
        <v>4179</v>
      </c>
      <c r="S14" s="22" t="s">
        <v>126</v>
      </c>
      <c r="T14" s="35">
        <v>741</v>
      </c>
      <c r="U14" s="35">
        <v>983</v>
      </c>
      <c r="V14" s="35">
        <v>690</v>
      </c>
      <c r="W14" s="35">
        <v>864</v>
      </c>
      <c r="X14" s="35">
        <v>579</v>
      </c>
      <c r="Y14" s="35">
        <v>974</v>
      </c>
      <c r="Z14" s="35">
        <v>484</v>
      </c>
      <c r="AA14" s="35">
        <v>613</v>
      </c>
      <c r="AB14" s="35">
        <v>36</v>
      </c>
      <c r="AC14" s="35">
        <v>58</v>
      </c>
      <c r="AD14" s="22" t="s">
        <v>113</v>
      </c>
      <c r="AE14" s="35">
        <v>30</v>
      </c>
      <c r="AF14" s="35">
        <v>10</v>
      </c>
      <c r="AG14" s="35">
        <v>38</v>
      </c>
      <c r="AH14" s="35">
        <v>9</v>
      </c>
      <c r="AI14" s="35">
        <v>26</v>
      </c>
      <c r="AJ14" s="35">
        <v>43</v>
      </c>
      <c r="AK14" s="35">
        <v>786</v>
      </c>
      <c r="AL14" s="35">
        <v>616</v>
      </c>
      <c r="AM14" s="35">
        <v>11</v>
      </c>
      <c r="AN14" s="35">
        <v>9</v>
      </c>
      <c r="AO14" s="35">
        <v>1120</v>
      </c>
    </row>
    <row r="15" spans="1:41" s="2" customFormat="1" ht="19.5" customHeight="1" hidden="1">
      <c r="A15" s="46" t="s">
        <v>90</v>
      </c>
      <c r="B15" s="35">
        <v>9</v>
      </c>
      <c r="C15" s="35">
        <v>99</v>
      </c>
      <c r="D15" s="35">
        <v>152</v>
      </c>
      <c r="E15" s="35">
        <v>99</v>
      </c>
      <c r="F15" s="46" t="s">
        <v>90</v>
      </c>
      <c r="G15" s="35">
        <f t="shared" si="0"/>
        <v>915</v>
      </c>
      <c r="H15" s="35">
        <f t="shared" si="0"/>
        <v>499</v>
      </c>
      <c r="I15" s="35">
        <f t="shared" si="0"/>
        <v>416</v>
      </c>
      <c r="J15" s="35">
        <f t="shared" si="1"/>
        <v>576</v>
      </c>
      <c r="K15" s="35">
        <v>381</v>
      </c>
      <c r="L15" s="35">
        <v>195</v>
      </c>
      <c r="M15" s="35">
        <f t="shared" si="2"/>
        <v>339</v>
      </c>
      <c r="N15" s="35">
        <v>118</v>
      </c>
      <c r="O15" s="35">
        <v>221</v>
      </c>
      <c r="P15" s="35">
        <f t="shared" si="3"/>
        <v>8738</v>
      </c>
      <c r="Q15" s="35">
        <f>SUM(T15,V15,X15,Z15,AB15,AE15,AG15,AI15,AK15,AM15)</f>
        <v>4132</v>
      </c>
      <c r="R15" s="35">
        <f>SUM(U15,W15,Y15,AA15,AC15,AF15,AH15,AJ15,AL15,AN15)</f>
        <v>4606</v>
      </c>
      <c r="S15" s="46" t="s">
        <v>123</v>
      </c>
      <c r="T15" s="35">
        <v>890</v>
      </c>
      <c r="U15" s="35">
        <v>1063</v>
      </c>
      <c r="V15" s="35">
        <v>747</v>
      </c>
      <c r="W15" s="35">
        <v>992</v>
      </c>
      <c r="X15" s="35">
        <v>685</v>
      </c>
      <c r="Y15" s="35">
        <v>881</v>
      </c>
      <c r="Z15" s="35">
        <v>558</v>
      </c>
      <c r="AA15" s="35">
        <v>737</v>
      </c>
      <c r="AB15" s="35">
        <v>34</v>
      </c>
      <c r="AC15" s="35">
        <v>66</v>
      </c>
      <c r="AD15" s="46" t="s">
        <v>123</v>
      </c>
      <c r="AE15" s="35">
        <v>36</v>
      </c>
      <c r="AF15" s="35">
        <v>16</v>
      </c>
      <c r="AG15" s="35">
        <v>30</v>
      </c>
      <c r="AH15" s="35">
        <v>10</v>
      </c>
      <c r="AI15" s="35">
        <v>69</v>
      </c>
      <c r="AJ15" s="35">
        <v>14</v>
      </c>
      <c r="AK15" s="35">
        <v>1046</v>
      </c>
      <c r="AL15" s="35">
        <v>808</v>
      </c>
      <c r="AM15" s="35">
        <v>37</v>
      </c>
      <c r="AN15" s="35">
        <v>19</v>
      </c>
      <c r="AO15" s="35">
        <v>1579</v>
      </c>
    </row>
    <row r="16" spans="1:41" s="2" customFormat="1" ht="19.5" customHeight="1">
      <c r="A16" s="46" t="s">
        <v>31</v>
      </c>
      <c r="B16" s="35">
        <v>9</v>
      </c>
      <c r="C16" s="35">
        <v>123</v>
      </c>
      <c r="D16" s="35">
        <v>166</v>
      </c>
      <c r="E16" s="35">
        <v>119</v>
      </c>
      <c r="F16" s="22" t="s">
        <v>122</v>
      </c>
      <c r="G16" s="35">
        <v>899</v>
      </c>
      <c r="H16" s="35">
        <v>511</v>
      </c>
      <c r="I16" s="35">
        <v>388</v>
      </c>
      <c r="J16" s="35">
        <v>611</v>
      </c>
      <c r="K16" s="35">
        <v>407</v>
      </c>
      <c r="L16" s="35">
        <v>204</v>
      </c>
      <c r="M16" s="35">
        <v>288</v>
      </c>
      <c r="N16" s="35">
        <v>104</v>
      </c>
      <c r="O16" s="35">
        <v>184</v>
      </c>
      <c r="P16" s="35">
        <v>9892</v>
      </c>
      <c r="Q16" s="35">
        <v>4678</v>
      </c>
      <c r="R16" s="35">
        <v>5214</v>
      </c>
      <c r="S16" s="22" t="s">
        <v>122</v>
      </c>
      <c r="T16" s="35">
        <v>916</v>
      </c>
      <c r="U16" s="35">
        <v>1135</v>
      </c>
      <c r="V16" s="35">
        <v>870</v>
      </c>
      <c r="W16" s="35">
        <v>1044</v>
      </c>
      <c r="X16" s="35">
        <v>765</v>
      </c>
      <c r="Y16" s="35">
        <v>1048</v>
      </c>
      <c r="Z16" s="35">
        <v>666</v>
      </c>
      <c r="AA16" s="35">
        <v>747</v>
      </c>
      <c r="AB16" s="35">
        <v>37</v>
      </c>
      <c r="AC16" s="35">
        <v>77</v>
      </c>
      <c r="AD16" s="22" t="s">
        <v>122</v>
      </c>
      <c r="AE16" s="35">
        <v>34</v>
      </c>
      <c r="AF16" s="35">
        <v>17</v>
      </c>
      <c r="AG16" s="35">
        <v>35</v>
      </c>
      <c r="AH16" s="35">
        <v>16</v>
      </c>
      <c r="AI16" s="35">
        <v>85</v>
      </c>
      <c r="AJ16" s="35">
        <v>43</v>
      </c>
      <c r="AK16" s="35">
        <v>1209</v>
      </c>
      <c r="AL16" s="35">
        <v>1048</v>
      </c>
      <c r="AM16" s="35">
        <v>61</v>
      </c>
      <c r="AN16" s="35">
        <v>39</v>
      </c>
      <c r="AO16" s="35">
        <v>1749</v>
      </c>
    </row>
    <row r="17" spans="1:41" s="2" customFormat="1" ht="19.5" customHeight="1">
      <c r="A17" s="46" t="s">
        <v>112</v>
      </c>
      <c r="B17" s="35">
        <v>9</v>
      </c>
      <c r="C17" s="35">
        <v>98</v>
      </c>
      <c r="D17" s="35">
        <v>179</v>
      </c>
      <c r="E17" s="35">
        <v>137</v>
      </c>
      <c r="F17" s="22" t="s">
        <v>121</v>
      </c>
      <c r="G17" s="35">
        <v>950</v>
      </c>
      <c r="H17" s="35">
        <v>542</v>
      </c>
      <c r="I17" s="35">
        <v>408</v>
      </c>
      <c r="J17" s="35">
        <v>653</v>
      </c>
      <c r="K17" s="35">
        <v>435</v>
      </c>
      <c r="L17" s="35">
        <v>218</v>
      </c>
      <c r="M17" s="35">
        <v>297</v>
      </c>
      <c r="N17" s="35">
        <v>107</v>
      </c>
      <c r="O17" s="35">
        <v>190</v>
      </c>
      <c r="P17" s="35">
        <v>10860</v>
      </c>
      <c r="Q17" s="35">
        <v>5190</v>
      </c>
      <c r="R17" s="35">
        <v>5670</v>
      </c>
      <c r="S17" s="22" t="s">
        <v>121</v>
      </c>
      <c r="T17" s="35">
        <v>933</v>
      </c>
      <c r="U17" s="35">
        <v>1186</v>
      </c>
      <c r="V17" s="35">
        <v>903</v>
      </c>
      <c r="W17" s="35">
        <v>1116</v>
      </c>
      <c r="X17" s="35">
        <v>850</v>
      </c>
      <c r="Y17" s="35">
        <v>1064</v>
      </c>
      <c r="Z17" s="35">
        <v>754</v>
      </c>
      <c r="AA17" s="35">
        <v>901</v>
      </c>
      <c r="AB17" s="35">
        <v>49</v>
      </c>
      <c r="AC17" s="35">
        <v>54</v>
      </c>
      <c r="AD17" s="22" t="s">
        <v>121</v>
      </c>
      <c r="AE17" s="35">
        <v>36</v>
      </c>
      <c r="AF17" s="35">
        <v>11</v>
      </c>
      <c r="AG17" s="35">
        <v>35</v>
      </c>
      <c r="AH17" s="35">
        <v>17</v>
      </c>
      <c r="AI17" s="35">
        <v>144</v>
      </c>
      <c r="AJ17" s="35">
        <v>41</v>
      </c>
      <c r="AK17" s="35">
        <v>1368</v>
      </c>
      <c r="AL17" s="35">
        <v>1224</v>
      </c>
      <c r="AM17" s="35">
        <v>118</v>
      </c>
      <c r="AN17" s="35">
        <v>56</v>
      </c>
      <c r="AO17" s="35">
        <v>2013</v>
      </c>
    </row>
    <row r="18" spans="1:41" s="2" customFormat="1" ht="19.5" customHeight="1">
      <c r="A18" s="46" t="s">
        <v>111</v>
      </c>
      <c r="B18" s="35">
        <v>9</v>
      </c>
      <c r="C18" s="35">
        <v>115</v>
      </c>
      <c r="D18" s="35">
        <v>191</v>
      </c>
      <c r="E18" s="35">
        <v>163</v>
      </c>
      <c r="F18" s="22" t="s">
        <v>120</v>
      </c>
      <c r="G18" s="35">
        <v>1073</v>
      </c>
      <c r="H18" s="35">
        <v>616</v>
      </c>
      <c r="I18" s="35">
        <v>457</v>
      </c>
      <c r="J18" s="35">
        <v>692</v>
      </c>
      <c r="K18" s="35">
        <v>451</v>
      </c>
      <c r="L18" s="35">
        <v>241</v>
      </c>
      <c r="M18" s="35">
        <v>302</v>
      </c>
      <c r="N18" s="35">
        <v>109</v>
      </c>
      <c r="O18" s="35">
        <v>193</v>
      </c>
      <c r="P18" s="35">
        <v>11574</v>
      </c>
      <c r="Q18" s="35">
        <v>5426</v>
      </c>
      <c r="R18" s="35">
        <v>6148</v>
      </c>
      <c r="S18" s="22" t="s">
        <v>120</v>
      </c>
      <c r="T18" s="35">
        <v>885</v>
      </c>
      <c r="U18" s="35">
        <v>1263</v>
      </c>
      <c r="V18" s="35">
        <v>906</v>
      </c>
      <c r="W18" s="35">
        <v>1165</v>
      </c>
      <c r="X18" s="35">
        <v>860</v>
      </c>
      <c r="Y18" s="35">
        <v>1086</v>
      </c>
      <c r="Z18" s="35">
        <v>822</v>
      </c>
      <c r="AA18" s="35">
        <v>1048</v>
      </c>
      <c r="AB18" s="35">
        <v>187</v>
      </c>
      <c r="AC18" s="35">
        <v>122</v>
      </c>
      <c r="AD18" s="22" t="s">
        <v>120</v>
      </c>
      <c r="AE18" s="35">
        <v>32</v>
      </c>
      <c r="AF18" s="35">
        <v>13</v>
      </c>
      <c r="AG18" s="35">
        <v>36</v>
      </c>
      <c r="AH18" s="35">
        <v>11</v>
      </c>
      <c r="AI18" s="35">
        <v>38</v>
      </c>
      <c r="AJ18" s="35">
        <v>20</v>
      </c>
      <c r="AK18" s="35">
        <v>1504</v>
      </c>
      <c r="AL18" s="35">
        <v>1351</v>
      </c>
      <c r="AM18" s="35">
        <v>156</v>
      </c>
      <c r="AN18" s="35">
        <v>69</v>
      </c>
      <c r="AO18" s="35">
        <v>2119</v>
      </c>
    </row>
    <row r="19" spans="1:41" s="2" customFormat="1" ht="19.5" customHeight="1">
      <c r="A19" s="46" t="s">
        <v>99</v>
      </c>
      <c r="B19" s="35">
        <v>13</v>
      </c>
      <c r="C19" s="35">
        <v>114</v>
      </c>
      <c r="D19" s="35">
        <v>195</v>
      </c>
      <c r="E19" s="35">
        <v>179</v>
      </c>
      <c r="F19" s="22" t="s">
        <v>119</v>
      </c>
      <c r="G19" s="35">
        <v>1033</v>
      </c>
      <c r="H19" s="35">
        <v>579</v>
      </c>
      <c r="I19" s="35">
        <v>454</v>
      </c>
      <c r="J19" s="35">
        <v>725</v>
      </c>
      <c r="K19" s="35">
        <v>474</v>
      </c>
      <c r="L19" s="35">
        <v>251</v>
      </c>
      <c r="M19" s="35">
        <v>308</v>
      </c>
      <c r="N19" s="35">
        <v>105</v>
      </c>
      <c r="O19" s="35">
        <v>203</v>
      </c>
      <c r="P19" s="35">
        <v>12050</v>
      </c>
      <c r="Q19" s="35">
        <v>5614</v>
      </c>
      <c r="R19" s="35">
        <v>6436</v>
      </c>
      <c r="S19" s="22" t="s">
        <v>119</v>
      </c>
      <c r="T19" s="35">
        <v>965</v>
      </c>
      <c r="U19" s="35">
        <v>1215</v>
      </c>
      <c r="V19" s="35">
        <v>889</v>
      </c>
      <c r="W19" s="35">
        <v>1241</v>
      </c>
      <c r="X19" s="35">
        <v>901</v>
      </c>
      <c r="Y19" s="35">
        <v>1183</v>
      </c>
      <c r="Z19" s="35">
        <v>840</v>
      </c>
      <c r="AA19" s="35">
        <v>1079</v>
      </c>
      <c r="AB19" s="35">
        <v>29</v>
      </c>
      <c r="AC19" s="35">
        <v>30</v>
      </c>
      <c r="AD19" s="22" t="s">
        <v>119</v>
      </c>
      <c r="AE19" s="35">
        <v>31</v>
      </c>
      <c r="AF19" s="35">
        <v>20</v>
      </c>
      <c r="AG19" s="35">
        <v>32</v>
      </c>
      <c r="AH19" s="35">
        <v>14</v>
      </c>
      <c r="AI19" s="35">
        <v>182</v>
      </c>
      <c r="AJ19" s="35">
        <v>69</v>
      </c>
      <c r="AK19" s="35">
        <v>1555</v>
      </c>
      <c r="AL19" s="35">
        <v>1495</v>
      </c>
      <c r="AM19" s="35">
        <v>190</v>
      </c>
      <c r="AN19" s="35">
        <v>90</v>
      </c>
      <c r="AO19" s="35">
        <v>2553</v>
      </c>
    </row>
    <row r="20" spans="1:41" s="2" customFormat="1" ht="19.5" customHeight="1">
      <c r="A20" s="46" t="s">
        <v>136</v>
      </c>
      <c r="B20" s="35">
        <v>16</v>
      </c>
      <c r="C20" s="35">
        <v>192</v>
      </c>
      <c r="D20" s="35">
        <v>368</v>
      </c>
      <c r="E20" s="35">
        <v>204</v>
      </c>
      <c r="F20" s="22" t="s">
        <v>124</v>
      </c>
      <c r="G20" s="35">
        <v>1645</v>
      </c>
      <c r="H20" s="35">
        <v>863</v>
      </c>
      <c r="I20" s="35">
        <v>782</v>
      </c>
      <c r="J20" s="35">
        <v>1138</v>
      </c>
      <c r="K20" s="35">
        <v>705</v>
      </c>
      <c r="L20" s="35">
        <v>433</v>
      </c>
      <c r="M20" s="35">
        <v>507</v>
      </c>
      <c r="N20" s="35">
        <v>158</v>
      </c>
      <c r="O20" s="35">
        <v>349</v>
      </c>
      <c r="P20" s="35">
        <v>18786</v>
      </c>
      <c r="Q20" s="35">
        <v>9508</v>
      </c>
      <c r="R20" s="35">
        <v>9278</v>
      </c>
      <c r="S20" s="22" t="s">
        <v>124</v>
      </c>
      <c r="T20" s="35">
        <v>2061</v>
      </c>
      <c r="U20" s="35">
        <v>1799</v>
      </c>
      <c r="V20" s="35">
        <v>1636</v>
      </c>
      <c r="W20" s="35">
        <v>1528</v>
      </c>
      <c r="X20" s="35">
        <v>1725</v>
      </c>
      <c r="Y20" s="35">
        <v>2012</v>
      </c>
      <c r="Z20" s="35">
        <v>1597</v>
      </c>
      <c r="AA20" s="35">
        <v>1839</v>
      </c>
      <c r="AB20" s="35">
        <v>151</v>
      </c>
      <c r="AC20" s="35">
        <v>205</v>
      </c>
      <c r="AD20" s="22" t="s">
        <v>124</v>
      </c>
      <c r="AE20" s="35">
        <v>43</v>
      </c>
      <c r="AF20" s="35">
        <v>30</v>
      </c>
      <c r="AG20" s="35">
        <v>31</v>
      </c>
      <c r="AH20" s="35">
        <v>19</v>
      </c>
      <c r="AI20" s="35">
        <v>150</v>
      </c>
      <c r="AJ20" s="35">
        <v>73</v>
      </c>
      <c r="AK20" s="35">
        <v>1882</v>
      </c>
      <c r="AL20" s="35">
        <v>1668</v>
      </c>
      <c r="AM20" s="35">
        <v>232</v>
      </c>
      <c r="AN20" s="35">
        <v>105</v>
      </c>
      <c r="AO20" s="35">
        <v>4163</v>
      </c>
    </row>
    <row r="21" spans="1:41" s="2" customFormat="1" ht="19.5" customHeight="1">
      <c r="A21" s="46" t="s">
        <v>141</v>
      </c>
      <c r="B21" s="35">
        <v>16</v>
      </c>
      <c r="C21" s="35">
        <v>132</v>
      </c>
      <c r="D21" s="35">
        <v>388</v>
      </c>
      <c r="E21" s="35">
        <v>215</v>
      </c>
      <c r="F21" s="22" t="s">
        <v>130</v>
      </c>
      <c r="G21" s="35">
        <v>1713</v>
      </c>
      <c r="H21" s="35">
        <v>878</v>
      </c>
      <c r="I21" s="35">
        <v>835</v>
      </c>
      <c r="J21" s="35">
        <v>1161</v>
      </c>
      <c r="K21" s="35">
        <v>710</v>
      </c>
      <c r="L21" s="35">
        <v>451</v>
      </c>
      <c r="M21" s="35">
        <v>552</v>
      </c>
      <c r="N21" s="35">
        <v>168</v>
      </c>
      <c r="O21" s="35">
        <v>384</v>
      </c>
      <c r="P21" s="35">
        <v>19342</v>
      </c>
      <c r="Q21" s="35">
        <v>9825</v>
      </c>
      <c r="R21" s="35">
        <v>9517</v>
      </c>
      <c r="S21" s="22" t="s">
        <v>125</v>
      </c>
      <c r="T21" s="35">
        <v>2017</v>
      </c>
      <c r="U21" s="35">
        <v>1930</v>
      </c>
      <c r="V21" s="35">
        <v>1805</v>
      </c>
      <c r="W21" s="35">
        <v>1664</v>
      </c>
      <c r="X21" s="35">
        <v>1800</v>
      </c>
      <c r="Y21" s="35">
        <v>1843</v>
      </c>
      <c r="Z21" s="35">
        <v>1610</v>
      </c>
      <c r="AA21" s="35">
        <v>1949</v>
      </c>
      <c r="AB21" s="35">
        <v>38</v>
      </c>
      <c r="AC21" s="35">
        <v>104</v>
      </c>
      <c r="AD21" s="22" t="s">
        <v>141</v>
      </c>
      <c r="AE21" s="35">
        <v>30</v>
      </c>
      <c r="AF21" s="35">
        <v>20</v>
      </c>
      <c r="AG21" s="35">
        <v>28</v>
      </c>
      <c r="AH21" s="35">
        <v>24</v>
      </c>
      <c r="AI21" s="35">
        <v>278</v>
      </c>
      <c r="AJ21" s="35">
        <v>122</v>
      </c>
      <c r="AK21" s="35">
        <v>1962</v>
      </c>
      <c r="AL21" s="35">
        <v>1735</v>
      </c>
      <c r="AM21" s="35">
        <v>257</v>
      </c>
      <c r="AN21" s="35">
        <v>126</v>
      </c>
      <c r="AO21" s="35">
        <v>4335</v>
      </c>
    </row>
    <row r="22" spans="1:41" s="2" customFormat="1" ht="19.5" customHeight="1">
      <c r="A22" s="46" t="s">
        <v>140</v>
      </c>
      <c r="B22" s="35">
        <v>15</v>
      </c>
      <c r="C22" s="35">
        <v>134</v>
      </c>
      <c r="D22" s="35">
        <v>398</v>
      </c>
      <c r="E22" s="35">
        <v>213</v>
      </c>
      <c r="F22" s="46" t="s">
        <v>137</v>
      </c>
      <c r="G22" s="35">
        <v>1722</v>
      </c>
      <c r="H22" s="35">
        <v>897</v>
      </c>
      <c r="I22" s="35">
        <v>825</v>
      </c>
      <c r="J22" s="35">
        <v>1170</v>
      </c>
      <c r="K22" s="35">
        <v>707</v>
      </c>
      <c r="L22" s="35">
        <v>463</v>
      </c>
      <c r="M22" s="35">
        <v>552</v>
      </c>
      <c r="N22" s="35">
        <v>190</v>
      </c>
      <c r="O22" s="35">
        <v>362</v>
      </c>
      <c r="P22" s="35">
        <v>20073</v>
      </c>
      <c r="Q22" s="35">
        <v>10303</v>
      </c>
      <c r="R22" s="35">
        <v>9770</v>
      </c>
      <c r="S22" s="46" t="s">
        <v>137</v>
      </c>
      <c r="T22" s="35">
        <v>2077</v>
      </c>
      <c r="U22" s="35">
        <v>1896</v>
      </c>
      <c r="V22" s="35">
        <v>1820</v>
      </c>
      <c r="W22" s="35">
        <v>1788</v>
      </c>
      <c r="X22" s="35">
        <v>1974</v>
      </c>
      <c r="Y22" s="35">
        <v>1972</v>
      </c>
      <c r="Z22" s="35">
        <v>1731</v>
      </c>
      <c r="AA22" s="35">
        <v>1803</v>
      </c>
      <c r="AB22" s="35">
        <v>37</v>
      </c>
      <c r="AC22" s="35">
        <v>142</v>
      </c>
      <c r="AD22" s="46" t="s">
        <v>140</v>
      </c>
      <c r="AE22" s="35">
        <v>38</v>
      </c>
      <c r="AF22" s="35">
        <v>16</v>
      </c>
      <c r="AG22" s="35">
        <v>30</v>
      </c>
      <c r="AH22" s="35">
        <v>20</v>
      </c>
      <c r="AI22" s="35">
        <v>280</v>
      </c>
      <c r="AJ22" s="35">
        <v>154</v>
      </c>
      <c r="AK22" s="35">
        <v>2026</v>
      </c>
      <c r="AL22" s="35">
        <v>1832</v>
      </c>
      <c r="AM22" s="35">
        <v>290</v>
      </c>
      <c r="AN22" s="35">
        <v>147</v>
      </c>
      <c r="AO22" s="35">
        <v>4387</v>
      </c>
    </row>
    <row r="23" spans="1:41" s="2" customFormat="1" ht="19.5" customHeight="1">
      <c r="A23" s="46" t="s">
        <v>142</v>
      </c>
      <c r="B23" s="35">
        <v>14</v>
      </c>
      <c r="C23" s="35">
        <v>120</v>
      </c>
      <c r="D23" s="35">
        <v>411</v>
      </c>
      <c r="E23" s="35">
        <v>211</v>
      </c>
      <c r="F23" s="46" t="s">
        <v>142</v>
      </c>
      <c r="G23" s="35">
        <v>1709</v>
      </c>
      <c r="H23" s="35">
        <v>870</v>
      </c>
      <c r="I23" s="35">
        <v>839</v>
      </c>
      <c r="J23" s="35">
        <v>1145</v>
      </c>
      <c r="K23" s="35">
        <v>696</v>
      </c>
      <c r="L23" s="35">
        <v>449</v>
      </c>
      <c r="M23" s="35">
        <v>564</v>
      </c>
      <c r="N23" s="35">
        <v>174</v>
      </c>
      <c r="O23" s="35">
        <v>390</v>
      </c>
      <c r="P23" s="35">
        <v>20314</v>
      </c>
      <c r="Q23" s="35">
        <v>10438</v>
      </c>
      <c r="R23" s="35">
        <v>9876</v>
      </c>
      <c r="S23" s="46" t="s">
        <v>142</v>
      </c>
      <c r="T23" s="35">
        <v>1991</v>
      </c>
      <c r="U23" s="35">
        <v>1908</v>
      </c>
      <c r="V23" s="35">
        <v>1907</v>
      </c>
      <c r="W23" s="35">
        <v>1816</v>
      </c>
      <c r="X23" s="35">
        <v>1956</v>
      </c>
      <c r="Y23" s="35">
        <v>1981</v>
      </c>
      <c r="Z23" s="35">
        <v>1874</v>
      </c>
      <c r="AA23" s="35">
        <v>1918</v>
      </c>
      <c r="AB23" s="35">
        <v>37</v>
      </c>
      <c r="AC23" s="35">
        <v>93</v>
      </c>
      <c r="AD23" s="46" t="s">
        <v>142</v>
      </c>
      <c r="AE23" s="35">
        <v>36</v>
      </c>
      <c r="AF23" s="35">
        <v>15</v>
      </c>
      <c r="AG23" s="35">
        <v>38</v>
      </c>
      <c r="AH23" s="35">
        <v>17</v>
      </c>
      <c r="AI23" s="35">
        <v>359</v>
      </c>
      <c r="AJ23" s="35">
        <v>156</v>
      </c>
      <c r="AK23" s="35">
        <v>1918</v>
      </c>
      <c r="AL23" s="35">
        <v>1807</v>
      </c>
      <c r="AM23" s="35">
        <v>322</v>
      </c>
      <c r="AN23" s="35">
        <v>165</v>
      </c>
      <c r="AO23" s="35">
        <v>4495</v>
      </c>
    </row>
    <row r="24" spans="1:41" s="2" customFormat="1" ht="19.5" customHeight="1">
      <c r="A24" s="46" t="s">
        <v>143</v>
      </c>
      <c r="B24" s="35">
        <v>14</v>
      </c>
      <c r="C24" s="35">
        <v>92</v>
      </c>
      <c r="D24" s="35">
        <v>404</v>
      </c>
      <c r="E24" s="35">
        <v>200</v>
      </c>
      <c r="F24" s="46" t="s">
        <v>143</v>
      </c>
      <c r="G24" s="35">
        <v>1900</v>
      </c>
      <c r="H24" s="35">
        <v>904</v>
      </c>
      <c r="I24" s="35">
        <v>996</v>
      </c>
      <c r="J24" s="35">
        <v>1161</v>
      </c>
      <c r="K24" s="35">
        <v>699</v>
      </c>
      <c r="L24" s="35">
        <v>462</v>
      </c>
      <c r="M24" s="35">
        <v>739</v>
      </c>
      <c r="N24" s="35">
        <v>205</v>
      </c>
      <c r="O24" s="35">
        <v>534</v>
      </c>
      <c r="P24" s="35">
        <v>20165</v>
      </c>
      <c r="Q24" s="35">
        <v>10233</v>
      </c>
      <c r="R24" s="35">
        <v>9932</v>
      </c>
      <c r="S24" s="46" t="s">
        <v>143</v>
      </c>
      <c r="T24" s="35">
        <v>1843</v>
      </c>
      <c r="U24" s="35">
        <v>1906</v>
      </c>
      <c r="V24" s="35">
        <v>1806</v>
      </c>
      <c r="W24" s="35">
        <v>1763</v>
      </c>
      <c r="X24" s="35">
        <v>1983</v>
      </c>
      <c r="Y24" s="35">
        <v>2027</v>
      </c>
      <c r="Z24" s="35">
        <v>1845</v>
      </c>
      <c r="AA24" s="35">
        <v>1912</v>
      </c>
      <c r="AB24" s="35">
        <v>36</v>
      </c>
      <c r="AC24" s="35">
        <v>109</v>
      </c>
      <c r="AD24" s="46" t="s">
        <v>143</v>
      </c>
      <c r="AE24" s="35">
        <v>37</v>
      </c>
      <c r="AF24" s="35">
        <v>10</v>
      </c>
      <c r="AG24" s="35">
        <v>36</v>
      </c>
      <c r="AH24" s="35">
        <v>15</v>
      </c>
      <c r="AI24" s="35">
        <v>404</v>
      </c>
      <c r="AJ24" s="35">
        <v>190</v>
      </c>
      <c r="AK24" s="35">
        <v>1936</v>
      </c>
      <c r="AL24" s="35">
        <v>1830</v>
      </c>
      <c r="AM24" s="35">
        <v>307</v>
      </c>
      <c r="AN24" s="35">
        <v>170</v>
      </c>
      <c r="AO24" s="35">
        <v>4633</v>
      </c>
    </row>
    <row r="25" spans="1:41" s="2" customFormat="1" ht="19.5" customHeight="1">
      <c r="A25" s="46" t="s">
        <v>153</v>
      </c>
      <c r="B25" s="35">
        <v>14</v>
      </c>
      <c r="C25" s="35">
        <v>100</v>
      </c>
      <c r="D25" s="35">
        <v>391</v>
      </c>
      <c r="E25" s="35">
        <v>208</v>
      </c>
      <c r="F25" s="46" t="s">
        <v>153</v>
      </c>
      <c r="G25" s="35">
        <v>1935</v>
      </c>
      <c r="H25" s="35">
        <v>921</v>
      </c>
      <c r="I25" s="35">
        <v>1014</v>
      </c>
      <c r="J25" s="35">
        <v>1166</v>
      </c>
      <c r="K25" s="35">
        <v>699</v>
      </c>
      <c r="L25" s="35">
        <v>467</v>
      </c>
      <c r="M25" s="35">
        <v>769</v>
      </c>
      <c r="N25" s="35">
        <v>222</v>
      </c>
      <c r="O25" s="35">
        <v>547</v>
      </c>
      <c r="P25" s="35">
        <v>19969</v>
      </c>
      <c r="Q25" s="35">
        <v>10216</v>
      </c>
      <c r="R25" s="35">
        <v>9753</v>
      </c>
      <c r="S25" s="46" t="s">
        <v>153</v>
      </c>
      <c r="T25" s="35">
        <v>1913</v>
      </c>
      <c r="U25" s="35">
        <v>1838</v>
      </c>
      <c r="V25" s="35">
        <v>1752</v>
      </c>
      <c r="W25" s="35">
        <v>1834</v>
      </c>
      <c r="X25" s="35">
        <v>1942</v>
      </c>
      <c r="Y25" s="35">
        <v>1953</v>
      </c>
      <c r="Z25" s="35">
        <v>1909</v>
      </c>
      <c r="AA25" s="35">
        <v>1991</v>
      </c>
      <c r="AB25" s="35">
        <v>31</v>
      </c>
      <c r="AC25" s="35">
        <v>21</v>
      </c>
      <c r="AD25" s="46" t="s">
        <v>153</v>
      </c>
      <c r="AE25" s="35">
        <v>36</v>
      </c>
      <c r="AF25" s="35">
        <v>17</v>
      </c>
      <c r="AG25" s="35">
        <v>38</v>
      </c>
      <c r="AH25" s="35">
        <v>10</v>
      </c>
      <c r="AI25" s="35">
        <v>404</v>
      </c>
      <c r="AJ25" s="35">
        <v>200</v>
      </c>
      <c r="AK25" s="35">
        <v>1885</v>
      </c>
      <c r="AL25" s="35">
        <v>1714</v>
      </c>
      <c r="AM25" s="35">
        <v>306</v>
      </c>
      <c r="AN25" s="35">
        <v>175</v>
      </c>
      <c r="AO25" s="35">
        <v>4815</v>
      </c>
    </row>
    <row r="26" spans="1:41" s="2" customFormat="1" ht="6" customHeight="1">
      <c r="A26" s="45"/>
      <c r="B26" s="35"/>
      <c r="C26" s="35"/>
      <c r="D26" s="35"/>
      <c r="E26" s="35"/>
      <c r="F26" s="4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4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2" customFormat="1" ht="19.5" customHeight="1">
      <c r="A27" s="46" t="s">
        <v>156</v>
      </c>
      <c r="B27" s="35">
        <f>SUM(B29:B34)</f>
        <v>14</v>
      </c>
      <c r="C27" s="35">
        <f>SUM(C29:C34)</f>
        <v>97</v>
      </c>
      <c r="D27" s="35">
        <f>SUM(D29:D34)</f>
        <v>375</v>
      </c>
      <c r="E27" s="35">
        <f>SUM(E29:E34)</f>
        <v>207</v>
      </c>
      <c r="F27" s="46" t="s">
        <v>154</v>
      </c>
      <c r="G27" s="35">
        <f>SUM(J27,M27)</f>
        <v>1891</v>
      </c>
      <c r="H27" s="35">
        <f>SUM(K27,N27,H29:H34)/2</f>
        <v>846</v>
      </c>
      <c r="I27" s="35">
        <f>SUM(I29:I34,L27,O27)/2</f>
        <v>1045</v>
      </c>
      <c r="J27" s="35">
        <f>SUM(J29:J34,K27,L27)/2</f>
        <v>1084</v>
      </c>
      <c r="K27" s="35">
        <f>SUM(K29:K34)</f>
        <v>611</v>
      </c>
      <c r="L27" s="35">
        <f>SUM(L29:L34)</f>
        <v>473</v>
      </c>
      <c r="M27" s="35">
        <f>SUM(M29:M34,N27,O27)/2</f>
        <v>807</v>
      </c>
      <c r="N27" s="35">
        <f>SUM(N29:N34)</f>
        <v>235</v>
      </c>
      <c r="O27" s="35">
        <f>SUM(O29:O34)</f>
        <v>572</v>
      </c>
      <c r="P27" s="35">
        <f>IF(SUM(Q27:R27)=SUM(P29:P33),SUM(Q27:R27),"error")</f>
        <v>19318</v>
      </c>
      <c r="Q27" s="35">
        <f>IF(SUM(Q29:Q33)=SUM(T27,V27,X27,Z27,AB27,AE27,AG27,AI27,AK27,AM27),SUM(Q29:Q33),"error")</f>
        <v>9840</v>
      </c>
      <c r="R27" s="35">
        <f>IF(SUM(R29:R33)=SUM(U27,W27,Y27,AA27,AC27,AF27,AH27,AJ27,AL27,AN27),SUM(R29:R33),"error")</f>
        <v>9478</v>
      </c>
      <c r="S27" s="46" t="s">
        <v>155</v>
      </c>
      <c r="T27" s="35">
        <f aca="true" t="shared" si="5" ref="T27:AC27">SUM(T29:T34)</f>
        <v>1778</v>
      </c>
      <c r="U27" s="35">
        <f t="shared" si="5"/>
        <v>1801</v>
      </c>
      <c r="V27" s="35">
        <f t="shared" si="5"/>
        <v>1746</v>
      </c>
      <c r="W27" s="35">
        <f t="shared" si="5"/>
        <v>1751</v>
      </c>
      <c r="X27" s="35">
        <f t="shared" si="5"/>
        <v>1784</v>
      </c>
      <c r="Y27" s="35">
        <f t="shared" si="5"/>
        <v>1963</v>
      </c>
      <c r="Z27" s="35">
        <f t="shared" si="5"/>
        <v>1848</v>
      </c>
      <c r="AA27" s="35">
        <f t="shared" si="5"/>
        <v>1876</v>
      </c>
      <c r="AB27" s="35">
        <f t="shared" si="5"/>
        <v>38</v>
      </c>
      <c r="AC27" s="35">
        <f t="shared" si="5"/>
        <v>16</v>
      </c>
      <c r="AD27" s="46" t="s">
        <v>154</v>
      </c>
      <c r="AE27" s="35">
        <f aca="true" t="shared" si="6" ref="AE27:AO27">SUM(AE29:AE34)</f>
        <v>31</v>
      </c>
      <c r="AF27" s="35">
        <f t="shared" si="6"/>
        <v>21</v>
      </c>
      <c r="AG27" s="35">
        <f t="shared" si="6"/>
        <v>37</v>
      </c>
      <c r="AH27" s="35">
        <f t="shared" si="6"/>
        <v>17</v>
      </c>
      <c r="AI27" s="35">
        <f t="shared" si="6"/>
        <v>389</v>
      </c>
      <c r="AJ27" s="35">
        <f t="shared" si="6"/>
        <v>211</v>
      </c>
      <c r="AK27" s="35">
        <f t="shared" si="6"/>
        <v>1881</v>
      </c>
      <c r="AL27" s="35">
        <f t="shared" si="6"/>
        <v>1637</v>
      </c>
      <c r="AM27" s="35">
        <f t="shared" si="6"/>
        <v>308</v>
      </c>
      <c r="AN27" s="35">
        <f t="shared" si="6"/>
        <v>185</v>
      </c>
      <c r="AO27" s="35">
        <f t="shared" si="6"/>
        <v>4726</v>
      </c>
    </row>
    <row r="28" spans="1:41" s="2" customFormat="1" ht="6.75" customHeight="1">
      <c r="A28" s="45"/>
      <c r="B28" s="35"/>
      <c r="C28" s="35"/>
      <c r="D28" s="35"/>
      <c r="E28" s="35"/>
      <c r="F28" s="4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22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22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s="2" customFormat="1" ht="37.5" customHeight="1">
      <c r="A29" s="37" t="s">
        <v>76</v>
      </c>
      <c r="B29" s="43">
        <v>8</v>
      </c>
      <c r="C29" s="43">
        <v>43</v>
      </c>
      <c r="D29" s="35">
        <v>144</v>
      </c>
      <c r="E29" s="35">
        <v>163</v>
      </c>
      <c r="F29" s="37" t="s">
        <v>78</v>
      </c>
      <c r="G29" s="35">
        <f aca="true" t="shared" si="7" ref="G29:I32">SUM(J29,M29)</f>
        <v>889</v>
      </c>
      <c r="H29" s="35">
        <f t="shared" si="7"/>
        <v>444</v>
      </c>
      <c r="I29" s="35">
        <f t="shared" si="7"/>
        <v>445</v>
      </c>
      <c r="J29" s="35">
        <f>SUM(K29:L29)</f>
        <v>536</v>
      </c>
      <c r="K29" s="35">
        <v>337</v>
      </c>
      <c r="L29" s="35">
        <v>199</v>
      </c>
      <c r="M29" s="35">
        <f>SUM(N29:O29)</f>
        <v>353</v>
      </c>
      <c r="N29" s="35">
        <v>107</v>
      </c>
      <c r="O29" s="35">
        <v>246</v>
      </c>
      <c r="P29" s="35">
        <f>SUM(Q29:R29)</f>
        <v>10356</v>
      </c>
      <c r="Q29" s="35">
        <f aca="true" t="shared" si="8" ref="Q29:R33">SUM(T29,V29,X29,Z29,AB29,AE29,AI29,AG29,AK29,AM29)</f>
        <v>5407</v>
      </c>
      <c r="R29" s="35">
        <f t="shared" si="8"/>
        <v>4949</v>
      </c>
      <c r="S29" s="37" t="s">
        <v>76</v>
      </c>
      <c r="T29" s="35">
        <v>872</v>
      </c>
      <c r="U29" s="35">
        <v>883</v>
      </c>
      <c r="V29" s="35">
        <v>839</v>
      </c>
      <c r="W29" s="35">
        <v>826</v>
      </c>
      <c r="X29" s="35">
        <v>813</v>
      </c>
      <c r="Y29" s="35">
        <v>847</v>
      </c>
      <c r="Z29" s="35">
        <v>749</v>
      </c>
      <c r="AA29" s="35">
        <v>828</v>
      </c>
      <c r="AB29" s="35">
        <v>0</v>
      </c>
      <c r="AC29" s="35">
        <v>0</v>
      </c>
      <c r="AD29" s="37" t="s">
        <v>76</v>
      </c>
      <c r="AE29" s="35">
        <v>0</v>
      </c>
      <c r="AF29" s="35">
        <v>0</v>
      </c>
      <c r="AG29" s="35">
        <v>0</v>
      </c>
      <c r="AH29" s="35">
        <v>0</v>
      </c>
      <c r="AI29" s="35">
        <v>218</v>
      </c>
      <c r="AJ29" s="35">
        <v>101</v>
      </c>
      <c r="AK29" s="35">
        <v>1672</v>
      </c>
      <c r="AL29" s="35">
        <v>1336</v>
      </c>
      <c r="AM29" s="35">
        <v>244</v>
      </c>
      <c r="AN29" s="35">
        <v>128</v>
      </c>
      <c r="AO29" s="35">
        <v>2527</v>
      </c>
    </row>
    <row r="30" spans="1:41" s="2" customFormat="1" ht="33" customHeight="1">
      <c r="A30" s="37" t="s">
        <v>77</v>
      </c>
      <c r="B30" s="43">
        <v>4</v>
      </c>
      <c r="C30" s="43">
        <v>31</v>
      </c>
      <c r="D30" s="35">
        <v>68</v>
      </c>
      <c r="E30" s="35">
        <v>39</v>
      </c>
      <c r="F30" s="37" t="s">
        <v>97</v>
      </c>
      <c r="G30" s="35">
        <f t="shared" si="7"/>
        <v>511</v>
      </c>
      <c r="H30" s="35">
        <f t="shared" si="7"/>
        <v>214</v>
      </c>
      <c r="I30" s="35">
        <f t="shared" si="7"/>
        <v>297</v>
      </c>
      <c r="J30" s="35">
        <f>SUM(K30:L30)</f>
        <v>266</v>
      </c>
      <c r="K30" s="35">
        <v>135</v>
      </c>
      <c r="L30" s="35">
        <v>131</v>
      </c>
      <c r="M30" s="35">
        <f>SUM(N30:O30)</f>
        <v>245</v>
      </c>
      <c r="N30" s="35">
        <v>79</v>
      </c>
      <c r="O30" s="35">
        <v>166</v>
      </c>
      <c r="P30" s="35">
        <f>SUM(Q30:R30)</f>
        <v>3388</v>
      </c>
      <c r="Q30" s="35">
        <f t="shared" si="8"/>
        <v>1316</v>
      </c>
      <c r="R30" s="35">
        <f t="shared" si="8"/>
        <v>2072</v>
      </c>
      <c r="S30" s="37" t="s">
        <v>77</v>
      </c>
      <c r="T30" s="35">
        <v>269</v>
      </c>
      <c r="U30" s="35">
        <v>429</v>
      </c>
      <c r="V30" s="35">
        <v>223</v>
      </c>
      <c r="W30" s="35">
        <v>411</v>
      </c>
      <c r="X30" s="35">
        <v>197</v>
      </c>
      <c r="Y30" s="35">
        <v>420</v>
      </c>
      <c r="Z30" s="35">
        <v>229</v>
      </c>
      <c r="AA30" s="35">
        <v>356</v>
      </c>
      <c r="AB30" s="35">
        <v>38</v>
      </c>
      <c r="AC30" s="35">
        <v>16</v>
      </c>
      <c r="AD30" s="37" t="s">
        <v>77</v>
      </c>
      <c r="AE30" s="35">
        <v>31</v>
      </c>
      <c r="AF30" s="35">
        <v>21</v>
      </c>
      <c r="AG30" s="35">
        <v>37</v>
      </c>
      <c r="AH30" s="35">
        <v>17</v>
      </c>
      <c r="AI30" s="35">
        <v>54</v>
      </c>
      <c r="AJ30" s="35">
        <v>61</v>
      </c>
      <c r="AK30" s="35">
        <v>174</v>
      </c>
      <c r="AL30" s="35">
        <v>284</v>
      </c>
      <c r="AM30" s="35">
        <v>64</v>
      </c>
      <c r="AN30" s="35">
        <v>57</v>
      </c>
      <c r="AO30" s="35">
        <v>696</v>
      </c>
    </row>
    <row r="31" spans="1:41" s="2" customFormat="1" ht="37.5" customHeight="1">
      <c r="A31" s="37" t="s">
        <v>100</v>
      </c>
      <c r="B31" s="72">
        <v>0</v>
      </c>
      <c r="C31" s="5">
        <v>10</v>
      </c>
      <c r="D31" s="5">
        <v>86</v>
      </c>
      <c r="E31" s="71">
        <v>3</v>
      </c>
      <c r="F31" s="37" t="s">
        <v>100</v>
      </c>
      <c r="G31" s="35">
        <f t="shared" si="7"/>
        <v>110</v>
      </c>
      <c r="H31" s="35">
        <f t="shared" si="7"/>
        <v>64</v>
      </c>
      <c r="I31" s="35">
        <f t="shared" si="7"/>
        <v>46</v>
      </c>
      <c r="J31" s="35">
        <f>SUM(K31:L31)</f>
        <v>80</v>
      </c>
      <c r="K31" s="5">
        <v>54</v>
      </c>
      <c r="L31" s="5">
        <v>26</v>
      </c>
      <c r="M31" s="35">
        <f>SUM(N31:O31)</f>
        <v>30</v>
      </c>
      <c r="N31" s="5">
        <v>10</v>
      </c>
      <c r="O31" s="5">
        <v>20</v>
      </c>
      <c r="P31" s="35">
        <f>SUM(Q31:R31)</f>
        <v>2339</v>
      </c>
      <c r="Q31" s="35">
        <f t="shared" si="8"/>
        <v>1516</v>
      </c>
      <c r="R31" s="35">
        <f t="shared" si="8"/>
        <v>823</v>
      </c>
      <c r="S31" s="37" t="s">
        <v>100</v>
      </c>
      <c r="T31" s="5">
        <v>322</v>
      </c>
      <c r="U31" s="5">
        <v>170</v>
      </c>
      <c r="V31" s="5">
        <v>333</v>
      </c>
      <c r="W31" s="5">
        <v>188</v>
      </c>
      <c r="X31" s="5">
        <v>380</v>
      </c>
      <c r="Y31" s="5">
        <v>196</v>
      </c>
      <c r="Z31" s="5">
        <v>400</v>
      </c>
      <c r="AA31" s="5">
        <v>238</v>
      </c>
      <c r="AB31" s="71">
        <v>0</v>
      </c>
      <c r="AC31" s="71">
        <v>0</v>
      </c>
      <c r="AD31" s="37" t="s">
        <v>100</v>
      </c>
      <c r="AE31" s="71">
        <v>0</v>
      </c>
      <c r="AF31" s="71">
        <v>0</v>
      </c>
      <c r="AG31" s="71">
        <v>0</v>
      </c>
      <c r="AH31" s="71">
        <v>0</v>
      </c>
      <c r="AI31" s="5">
        <v>60</v>
      </c>
      <c r="AJ31" s="5">
        <v>17</v>
      </c>
      <c r="AK31" s="71">
        <v>21</v>
      </c>
      <c r="AL31" s="71">
        <v>14</v>
      </c>
      <c r="AM31" s="71" t="s">
        <v>103</v>
      </c>
      <c r="AN31" s="71" t="s">
        <v>103</v>
      </c>
      <c r="AO31" s="5">
        <v>683</v>
      </c>
    </row>
    <row r="32" spans="1:41" s="2" customFormat="1" ht="36" customHeight="1">
      <c r="A32" s="37" t="s">
        <v>32</v>
      </c>
      <c r="B32" s="73">
        <v>1</v>
      </c>
      <c r="C32" s="51">
        <v>6</v>
      </c>
      <c r="D32" s="51">
        <v>31</v>
      </c>
      <c r="E32" s="71">
        <v>2</v>
      </c>
      <c r="F32" s="37" t="s">
        <v>32</v>
      </c>
      <c r="G32" s="35">
        <f t="shared" si="7"/>
        <v>266</v>
      </c>
      <c r="H32" s="35">
        <f t="shared" si="7"/>
        <v>76</v>
      </c>
      <c r="I32" s="35">
        <f t="shared" si="7"/>
        <v>190</v>
      </c>
      <c r="J32" s="35">
        <f>SUM(K32:L32)</f>
        <v>139</v>
      </c>
      <c r="K32" s="5">
        <v>44</v>
      </c>
      <c r="L32" s="5">
        <v>95</v>
      </c>
      <c r="M32" s="35">
        <f>SUM(N32:O32)</f>
        <v>127</v>
      </c>
      <c r="N32" s="5">
        <v>32</v>
      </c>
      <c r="O32" s="5">
        <v>95</v>
      </c>
      <c r="P32" s="35">
        <f>SUM(Q32:R32)</f>
        <v>1358</v>
      </c>
      <c r="Q32" s="35">
        <f t="shared" si="8"/>
        <v>545</v>
      </c>
      <c r="R32" s="35">
        <f t="shared" si="8"/>
        <v>813</v>
      </c>
      <c r="S32" s="37" t="s">
        <v>32</v>
      </c>
      <c r="T32" s="5">
        <v>118</v>
      </c>
      <c r="U32" s="5">
        <v>137</v>
      </c>
      <c r="V32" s="5">
        <v>129</v>
      </c>
      <c r="W32" s="5">
        <v>147</v>
      </c>
      <c r="X32" s="5">
        <v>126</v>
      </c>
      <c r="Y32" s="5">
        <v>270</v>
      </c>
      <c r="Z32" s="5">
        <v>118</v>
      </c>
      <c r="AA32" s="5">
        <v>231</v>
      </c>
      <c r="AB32" s="5">
        <v>0</v>
      </c>
      <c r="AC32" s="5">
        <v>0</v>
      </c>
      <c r="AD32" s="37" t="s">
        <v>32</v>
      </c>
      <c r="AE32" s="71">
        <v>0</v>
      </c>
      <c r="AF32" s="71">
        <v>0</v>
      </c>
      <c r="AG32" s="71">
        <v>0</v>
      </c>
      <c r="AH32" s="71">
        <v>0</v>
      </c>
      <c r="AI32" s="5">
        <v>40</v>
      </c>
      <c r="AJ32" s="5">
        <v>25</v>
      </c>
      <c r="AK32" s="71">
        <v>14</v>
      </c>
      <c r="AL32" s="71">
        <v>3</v>
      </c>
      <c r="AM32" s="71" t="s">
        <v>103</v>
      </c>
      <c r="AN32" s="71" t="s">
        <v>103</v>
      </c>
      <c r="AO32" s="5">
        <v>396</v>
      </c>
    </row>
    <row r="33" spans="1:41" s="5" customFormat="1" ht="38.25" customHeight="1">
      <c r="A33" s="37" t="s">
        <v>110</v>
      </c>
      <c r="B33" s="73">
        <v>1</v>
      </c>
      <c r="C33" s="51">
        <v>7</v>
      </c>
      <c r="D33" s="51">
        <v>46</v>
      </c>
      <c r="E33" s="71" t="s">
        <v>102</v>
      </c>
      <c r="F33" s="37" t="s">
        <v>110</v>
      </c>
      <c r="G33" s="35">
        <f>SUM(J33,M33)</f>
        <v>115</v>
      </c>
      <c r="H33" s="35">
        <f>SUM(K33,N33)</f>
        <v>48</v>
      </c>
      <c r="I33" s="35">
        <f>SUM(L33,O33)</f>
        <v>67</v>
      </c>
      <c r="J33" s="35">
        <f>SUM(K33:L33)</f>
        <v>63</v>
      </c>
      <c r="K33" s="5">
        <v>41</v>
      </c>
      <c r="L33" s="5">
        <v>22</v>
      </c>
      <c r="M33" s="35">
        <f>SUM(N33:O33)</f>
        <v>52</v>
      </c>
      <c r="N33" s="5">
        <v>7</v>
      </c>
      <c r="O33" s="5">
        <v>45</v>
      </c>
      <c r="P33" s="35">
        <f>SUM(Q33:R33)</f>
        <v>1877</v>
      </c>
      <c r="Q33" s="35">
        <f t="shared" si="8"/>
        <v>1056</v>
      </c>
      <c r="R33" s="35">
        <f t="shared" si="8"/>
        <v>821</v>
      </c>
      <c r="S33" s="37" t="s">
        <v>110</v>
      </c>
      <c r="T33" s="5">
        <v>197</v>
      </c>
      <c r="U33" s="5">
        <v>182</v>
      </c>
      <c r="V33" s="71">
        <v>222</v>
      </c>
      <c r="W33" s="71">
        <v>179</v>
      </c>
      <c r="X33" s="5">
        <v>268</v>
      </c>
      <c r="Y33" s="5">
        <v>230</v>
      </c>
      <c r="Z33" s="71">
        <v>352</v>
      </c>
      <c r="AA33" s="71">
        <v>223</v>
      </c>
      <c r="AB33" s="71">
        <v>0</v>
      </c>
      <c r="AC33" s="71">
        <v>0</v>
      </c>
      <c r="AD33" s="37" t="s">
        <v>110</v>
      </c>
      <c r="AE33" s="71">
        <v>0</v>
      </c>
      <c r="AF33" s="71">
        <v>0</v>
      </c>
      <c r="AG33" s="71">
        <v>0</v>
      </c>
      <c r="AH33" s="71">
        <v>0</v>
      </c>
      <c r="AI33" s="71">
        <v>17</v>
      </c>
      <c r="AJ33" s="71">
        <v>7</v>
      </c>
      <c r="AK33" s="71" t="s">
        <v>103</v>
      </c>
      <c r="AL33" s="71" t="s">
        <v>103</v>
      </c>
      <c r="AM33" s="71" t="s">
        <v>103</v>
      </c>
      <c r="AN33" s="71" t="s">
        <v>103</v>
      </c>
      <c r="AO33" s="71">
        <v>424</v>
      </c>
    </row>
    <row r="34" spans="1:41" s="2" customFormat="1" ht="49.5" customHeight="1" thickBot="1">
      <c r="A34" s="75"/>
      <c r="B34" s="76"/>
      <c r="C34" s="77"/>
      <c r="D34" s="77"/>
      <c r="E34" s="78"/>
      <c r="F34" s="75"/>
      <c r="G34" s="79"/>
      <c r="H34" s="79"/>
      <c r="I34" s="79"/>
      <c r="J34" s="79"/>
      <c r="K34" s="13"/>
      <c r="L34" s="13"/>
      <c r="M34" s="79"/>
      <c r="N34" s="13"/>
      <c r="O34" s="13"/>
      <c r="P34" s="79"/>
      <c r="Q34" s="79"/>
      <c r="R34" s="79"/>
      <c r="S34" s="75"/>
      <c r="T34" s="13"/>
      <c r="U34" s="13"/>
      <c r="V34" s="78"/>
      <c r="W34" s="78"/>
      <c r="X34" s="13"/>
      <c r="Y34" s="13"/>
      <c r="Z34" s="78"/>
      <c r="AA34" s="78"/>
      <c r="AB34" s="78"/>
      <c r="AC34" s="78"/>
      <c r="AD34" s="75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15" customFormat="1" ht="13.5" customHeight="1">
      <c r="A35" s="65" t="s">
        <v>83</v>
      </c>
      <c r="B35" s="14"/>
      <c r="C35" s="14"/>
      <c r="D35" s="14"/>
      <c r="F35" s="65" t="s">
        <v>83</v>
      </c>
      <c r="L35" s="66" t="s">
        <v>44</v>
      </c>
      <c r="S35" s="67" t="s">
        <v>83</v>
      </c>
      <c r="X35" s="66" t="s">
        <v>44</v>
      </c>
      <c r="AD35" s="67" t="s">
        <v>8</v>
      </c>
      <c r="AJ35" s="66" t="s">
        <v>44</v>
      </c>
      <c r="AO35" s="10"/>
    </row>
    <row r="36" spans="1:41" s="2" customFormat="1" ht="12.75" customHeight="1">
      <c r="A36" s="4" t="s">
        <v>84</v>
      </c>
      <c r="F36" s="4" t="s">
        <v>84</v>
      </c>
      <c r="S36" s="68" t="s">
        <v>7</v>
      </c>
      <c r="AD36" s="68" t="s">
        <v>7</v>
      </c>
      <c r="AO36" s="5"/>
    </row>
    <row r="37" spans="1:41" s="2" customFormat="1" ht="12.75" customHeight="1">
      <c r="A37" s="39" t="s">
        <v>104</v>
      </c>
      <c r="F37" s="39" t="s">
        <v>104</v>
      </c>
      <c r="S37" s="68" t="s">
        <v>104</v>
      </c>
      <c r="AD37" s="68" t="s">
        <v>105</v>
      </c>
      <c r="AO37" s="5"/>
    </row>
    <row r="38" spans="1:41" s="2" customFormat="1" ht="12.75" customHeight="1">
      <c r="A38" s="39" t="s">
        <v>139</v>
      </c>
      <c r="F38" s="39" t="s">
        <v>139</v>
      </c>
      <c r="S38" s="68" t="s">
        <v>139</v>
      </c>
      <c r="AD38" s="68" t="s">
        <v>139</v>
      </c>
      <c r="AO38" s="5"/>
    </row>
    <row r="39" spans="1:41" s="2" customFormat="1" ht="12.75" customHeight="1">
      <c r="A39" s="74" t="s">
        <v>116</v>
      </c>
      <c r="F39" s="74" t="s">
        <v>117</v>
      </c>
      <c r="S39" s="68" t="s">
        <v>118</v>
      </c>
      <c r="AD39" s="68" t="s">
        <v>118</v>
      </c>
      <c r="AO39" s="5"/>
    </row>
    <row r="40" ht="13.5" customHeight="1">
      <c r="A40" s="9" t="s">
        <v>44</v>
      </c>
    </row>
    <row r="42" spans="1:30" ht="19.5" customHeight="1">
      <c r="A42" s="9" t="s">
        <v>9</v>
      </c>
      <c r="F42" s="9" t="s">
        <v>9</v>
      </c>
      <c r="S42" s="9" t="s">
        <v>9</v>
      </c>
      <c r="AD42" s="9" t="s">
        <v>9</v>
      </c>
    </row>
    <row r="45" spans="16:18" ht="19.5" customHeight="1">
      <c r="P45" s="12"/>
      <c r="R45" s="5"/>
    </row>
    <row r="46" ht="19.5" customHeight="1">
      <c r="P46" s="16"/>
    </row>
    <row r="47" ht="19.5" customHeight="1">
      <c r="P47" s="16"/>
    </row>
    <row r="48" ht="19.5" customHeight="1">
      <c r="P48" s="16"/>
    </row>
    <row r="49" ht="19.5" customHeight="1">
      <c r="P49" s="16"/>
    </row>
    <row r="50" spans="6:30" ht="19.5" customHeight="1">
      <c r="F50" s="17"/>
      <c r="S50" s="17"/>
      <c r="AD50" s="17"/>
    </row>
  </sheetData>
  <mergeCells count="51">
    <mergeCell ref="AJ2:AO2"/>
    <mergeCell ref="N3:Q3"/>
    <mergeCell ref="Z3:AB3"/>
    <mergeCell ref="AL3:AN3"/>
    <mergeCell ref="L2:R2"/>
    <mergeCell ref="S4:W4"/>
    <mergeCell ref="S2:W2"/>
    <mergeCell ref="X2:AC2"/>
    <mergeCell ref="AD2:AI2"/>
    <mergeCell ref="AD4:AI4"/>
    <mergeCell ref="G6:I7"/>
    <mergeCell ref="J6:L7"/>
    <mergeCell ref="AK6:AN6"/>
    <mergeCell ref="AJ4:AO4"/>
    <mergeCell ref="X4:AC4"/>
    <mergeCell ref="AJ5:AN5"/>
    <mergeCell ref="AO5:AO8"/>
    <mergeCell ref="T6:W6"/>
    <mergeCell ref="X6:AC6"/>
    <mergeCell ref="AD5:AD8"/>
    <mergeCell ref="AM7:AN7"/>
    <mergeCell ref="AG7:AH7"/>
    <mergeCell ref="AK7:AL7"/>
    <mergeCell ref="V7:W7"/>
    <mergeCell ref="Z7:AA7"/>
    <mergeCell ref="AB7:AC7"/>
    <mergeCell ref="AE5:AI5"/>
    <mergeCell ref="T5:W5"/>
    <mergeCell ref="X5:AC5"/>
    <mergeCell ref="P5:R5"/>
    <mergeCell ref="S5:S8"/>
    <mergeCell ref="AE6:AI6"/>
    <mergeCell ref="M6:O7"/>
    <mergeCell ref="P6:R7"/>
    <mergeCell ref="AE7:AF7"/>
    <mergeCell ref="X7:Y7"/>
    <mergeCell ref="T7:U7"/>
    <mergeCell ref="D7:D8"/>
    <mergeCell ref="D5:E6"/>
    <mergeCell ref="E7:E8"/>
    <mergeCell ref="F5:F8"/>
    <mergeCell ref="G5:O5"/>
    <mergeCell ref="F4:K4"/>
    <mergeCell ref="L4:R4"/>
    <mergeCell ref="A2:E2"/>
    <mergeCell ref="A3:E3"/>
    <mergeCell ref="A4:E4"/>
    <mergeCell ref="F2:K2"/>
    <mergeCell ref="B5:B8"/>
    <mergeCell ref="A5:A8"/>
    <mergeCell ref="C5:C8"/>
  </mergeCells>
  <printOptions/>
  <pageMargins left="0.5905511811023623" right="1.299212598425197" top="0.44" bottom="0.24" header="0.2" footer="0.52"/>
  <pageSetup horizontalDpi="360" verticalDpi="360" orientation="portrait" pageOrder="overThenDown" paperSize="9" r:id="rId3"/>
  <rowBreaks count="1" manualBreakCount="1">
    <brk id="42" max="255" man="1"/>
  </rowBreaks>
  <colBreaks count="5" manualBreakCount="5">
    <brk id="5" max="65535" man="1"/>
    <brk id="11" max="40" man="1"/>
    <brk id="18" max="40" man="1"/>
    <brk id="29" max="40" man="1"/>
    <brk id="35" max="4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2"/>
  <sheetViews>
    <sheetView tabSelected="1" view="pageBreakPreview" zoomScaleSheetLayoutView="100" workbookViewId="0" topLeftCell="A4">
      <pane xSplit="1" ySplit="15" topLeftCell="C19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A30" sqref="A30"/>
    </sheetView>
  </sheetViews>
  <sheetFormatPr defaultColWidth="9.00390625" defaultRowHeight="20.25" customHeight="1"/>
  <cols>
    <col min="1" max="1" width="20.625" style="26" customWidth="1"/>
    <col min="2" max="2" width="6.25390625" style="26" customWidth="1"/>
    <col min="3" max="11" width="4.875" style="26" customWidth="1"/>
    <col min="12" max="12" width="5.25390625" style="26" customWidth="1"/>
    <col min="13" max="26" width="4.875" style="26" customWidth="1"/>
    <col min="27" max="27" width="7.875" style="26" customWidth="1"/>
    <col min="28" max="16384" width="9.00390625" style="26" customWidth="1"/>
  </cols>
  <sheetData>
    <row r="1" spans="1:27" s="24" customFormat="1" ht="15.75" customHeight="1">
      <c r="A1" s="40" t="s">
        <v>151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U1" s="20"/>
      <c r="V1" s="20"/>
      <c r="W1" s="20"/>
      <c r="X1" s="20"/>
      <c r="Y1" s="20"/>
      <c r="Z1" s="20"/>
      <c r="AA1" s="41" t="s">
        <v>152</v>
      </c>
    </row>
    <row r="2" spans="1:28" ht="20.25" customHeight="1">
      <c r="A2" s="124" t="s">
        <v>89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92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44"/>
    </row>
    <row r="3" spans="1:27" ht="16.5" customHeight="1">
      <c r="A3" s="27"/>
      <c r="B3" s="27"/>
      <c r="C3" s="28"/>
      <c r="D3" s="27"/>
      <c r="E3" s="27"/>
      <c r="F3" s="27"/>
      <c r="G3" s="27"/>
      <c r="H3" s="27"/>
      <c r="I3" s="27"/>
      <c r="J3" s="27"/>
      <c r="K3" s="27"/>
      <c r="L3" s="27"/>
      <c r="M3" s="69"/>
      <c r="N3" s="69"/>
      <c r="O3" s="69"/>
      <c r="P3" s="69"/>
      <c r="Q3" s="127" t="s">
        <v>91</v>
      </c>
      <c r="R3" s="127"/>
      <c r="S3" s="127"/>
      <c r="T3" s="127"/>
      <c r="U3" s="127"/>
      <c r="V3" s="127"/>
      <c r="W3" s="127"/>
      <c r="X3" s="127"/>
      <c r="Y3" s="127"/>
      <c r="Z3" s="69"/>
      <c r="AA3" s="69"/>
    </row>
    <row r="4" spans="1:27" ht="15.75" customHeight="1" thickBot="1">
      <c r="A4" s="123" t="s">
        <v>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6" t="s">
        <v>134</v>
      </c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s="29" customFormat="1" ht="27" customHeight="1">
      <c r="A5" s="128" t="s">
        <v>33</v>
      </c>
      <c r="B5" s="146" t="s">
        <v>45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3" t="s">
        <v>135</v>
      </c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5"/>
      <c r="AA5" s="115" t="s">
        <v>42</v>
      </c>
    </row>
    <row r="6" spans="1:27" s="29" customFormat="1" ht="28.5" customHeight="1">
      <c r="A6" s="129"/>
      <c r="B6" s="131" t="s">
        <v>34</v>
      </c>
      <c r="C6" s="134" t="s">
        <v>35</v>
      </c>
      <c r="D6" s="135"/>
      <c r="E6" s="135"/>
      <c r="F6" s="135"/>
      <c r="G6" s="135"/>
      <c r="H6" s="135"/>
      <c r="I6" s="135"/>
      <c r="J6" s="135"/>
      <c r="K6" s="136"/>
      <c r="L6" s="134" t="s">
        <v>46</v>
      </c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6"/>
      <c r="AA6" s="116"/>
    </row>
    <row r="7" spans="1:27" s="29" customFormat="1" ht="27" customHeight="1">
      <c r="A7" s="129"/>
      <c r="B7" s="132"/>
      <c r="C7" s="117"/>
      <c r="D7" s="137"/>
      <c r="E7" s="137"/>
      <c r="F7" s="137"/>
      <c r="G7" s="137"/>
      <c r="H7" s="137"/>
      <c r="I7" s="137"/>
      <c r="J7" s="137"/>
      <c r="K7" s="130"/>
      <c r="L7" s="11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0"/>
      <c r="AA7" s="116"/>
    </row>
    <row r="8" spans="1:27" s="29" customFormat="1" ht="27" customHeight="1">
      <c r="A8" s="129"/>
      <c r="B8" s="132"/>
      <c r="C8" s="134" t="s">
        <v>36</v>
      </c>
      <c r="D8" s="135"/>
      <c r="E8" s="136"/>
      <c r="F8" s="134" t="s">
        <v>37</v>
      </c>
      <c r="G8" s="135"/>
      <c r="H8" s="136"/>
      <c r="I8" s="134" t="s">
        <v>38</v>
      </c>
      <c r="J8" s="135"/>
      <c r="K8" s="136"/>
      <c r="L8" s="151"/>
      <c r="M8" s="147" t="s">
        <v>36</v>
      </c>
      <c r="N8" s="148"/>
      <c r="O8" s="138" t="s">
        <v>47</v>
      </c>
      <c r="P8" s="139"/>
      <c r="Q8" s="138" t="s">
        <v>48</v>
      </c>
      <c r="R8" s="139"/>
      <c r="S8" s="134" t="s">
        <v>49</v>
      </c>
      <c r="T8" s="136"/>
      <c r="U8" s="134" t="s">
        <v>50</v>
      </c>
      <c r="V8" s="136"/>
      <c r="W8" s="134" t="s">
        <v>51</v>
      </c>
      <c r="X8" s="136"/>
      <c r="Y8" s="134" t="s">
        <v>52</v>
      </c>
      <c r="Z8" s="136"/>
      <c r="AA8" s="116"/>
    </row>
    <row r="9" spans="1:27" s="29" customFormat="1" ht="27" customHeight="1">
      <c r="A9" s="129"/>
      <c r="B9" s="132"/>
      <c r="C9" s="117"/>
      <c r="D9" s="137"/>
      <c r="E9" s="130"/>
      <c r="F9" s="117"/>
      <c r="G9" s="137"/>
      <c r="H9" s="130"/>
      <c r="I9" s="117"/>
      <c r="J9" s="137"/>
      <c r="K9" s="130"/>
      <c r="L9" s="152"/>
      <c r="M9" s="149"/>
      <c r="N9" s="150"/>
      <c r="O9" s="140"/>
      <c r="P9" s="141"/>
      <c r="Q9" s="140"/>
      <c r="R9" s="141"/>
      <c r="S9" s="117"/>
      <c r="T9" s="130"/>
      <c r="U9" s="117"/>
      <c r="V9" s="130"/>
      <c r="W9" s="117"/>
      <c r="X9" s="130"/>
      <c r="Y9" s="117"/>
      <c r="Z9" s="130"/>
      <c r="AA9" s="116"/>
    </row>
    <row r="10" spans="1:27" s="29" customFormat="1" ht="27" customHeight="1">
      <c r="A10" s="129"/>
      <c r="B10" s="132"/>
      <c r="C10" s="131" t="s">
        <v>39</v>
      </c>
      <c r="D10" s="131" t="s">
        <v>40</v>
      </c>
      <c r="E10" s="131" t="s">
        <v>41</v>
      </c>
      <c r="F10" s="131" t="s">
        <v>39</v>
      </c>
      <c r="G10" s="131" t="s">
        <v>40</v>
      </c>
      <c r="H10" s="131" t="s">
        <v>41</v>
      </c>
      <c r="I10" s="131" t="s">
        <v>39</v>
      </c>
      <c r="J10" s="131" t="s">
        <v>40</v>
      </c>
      <c r="K10" s="131" t="s">
        <v>41</v>
      </c>
      <c r="L10" s="131" t="s">
        <v>39</v>
      </c>
      <c r="M10" s="142" t="s">
        <v>40</v>
      </c>
      <c r="N10" s="131" t="s">
        <v>41</v>
      </c>
      <c r="O10" s="142" t="s">
        <v>40</v>
      </c>
      <c r="P10" s="131" t="s">
        <v>41</v>
      </c>
      <c r="Q10" s="142" t="s">
        <v>40</v>
      </c>
      <c r="R10" s="131" t="s">
        <v>41</v>
      </c>
      <c r="S10" s="142" t="s">
        <v>40</v>
      </c>
      <c r="T10" s="131" t="s">
        <v>41</v>
      </c>
      <c r="U10" s="142" t="s">
        <v>40</v>
      </c>
      <c r="V10" s="131" t="s">
        <v>41</v>
      </c>
      <c r="W10" s="142" t="s">
        <v>40</v>
      </c>
      <c r="X10" s="131" t="s">
        <v>41</v>
      </c>
      <c r="Y10" s="131" t="s">
        <v>40</v>
      </c>
      <c r="Z10" s="131" t="s">
        <v>41</v>
      </c>
      <c r="AA10" s="116"/>
    </row>
    <row r="11" spans="1:27" s="29" customFormat="1" ht="27" customHeight="1">
      <c r="A11" s="13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0"/>
      <c r="N11" s="133"/>
      <c r="O11" s="130"/>
      <c r="P11" s="133"/>
      <c r="Q11" s="130"/>
      <c r="R11" s="133"/>
      <c r="S11" s="130"/>
      <c r="T11" s="133"/>
      <c r="U11" s="130"/>
      <c r="V11" s="133"/>
      <c r="W11" s="130"/>
      <c r="X11" s="133"/>
      <c r="Y11" s="133"/>
      <c r="Z11" s="133"/>
      <c r="AA11" s="117"/>
    </row>
    <row r="12" spans="1:54" ht="20.25" customHeight="1" hidden="1">
      <c r="A12" s="46" t="s">
        <v>25</v>
      </c>
      <c r="B12" s="36">
        <v>152</v>
      </c>
      <c r="C12" s="36">
        <f>SUM(F12,I12)</f>
        <v>331</v>
      </c>
      <c r="D12" s="36">
        <f aca="true" t="shared" si="0" ref="D12:E16">SUM(G12,J12)</f>
        <v>163</v>
      </c>
      <c r="E12" s="36">
        <f t="shared" si="0"/>
        <v>168</v>
      </c>
      <c r="F12" s="36">
        <f aca="true" t="shared" si="1" ref="F12:F18">SUM(G12:H12)</f>
        <v>248</v>
      </c>
      <c r="G12" s="36">
        <v>136</v>
      </c>
      <c r="H12" s="36">
        <v>112</v>
      </c>
      <c r="I12" s="36">
        <f>SUM(J12:K12)</f>
        <v>83</v>
      </c>
      <c r="J12" s="36">
        <v>27</v>
      </c>
      <c r="K12" s="36">
        <v>56</v>
      </c>
      <c r="L12" s="36">
        <f aca="true" t="shared" si="2" ref="L12:L18">SUM(M12:Z12)/2</f>
        <v>7264</v>
      </c>
      <c r="M12" s="36">
        <f aca="true" t="shared" si="3" ref="M12:M18">SUM(O12,Q12,S12,U12,W12,Y12)</f>
        <v>2349</v>
      </c>
      <c r="N12" s="36">
        <f aca="true" t="shared" si="4" ref="N12:N18">SUM(P12,R12,T12,V12,X12,Z12)</f>
        <v>4915</v>
      </c>
      <c r="O12" s="36">
        <v>897</v>
      </c>
      <c r="P12" s="36">
        <v>2238</v>
      </c>
      <c r="Q12" s="36">
        <v>648</v>
      </c>
      <c r="R12" s="36">
        <v>1647</v>
      </c>
      <c r="S12" s="36">
        <v>358</v>
      </c>
      <c r="T12" s="36">
        <v>483</v>
      </c>
      <c r="U12" s="36">
        <v>167</v>
      </c>
      <c r="V12" s="36">
        <v>222</v>
      </c>
      <c r="W12" s="36">
        <v>164</v>
      </c>
      <c r="X12" s="36">
        <v>239</v>
      </c>
      <c r="Y12" s="36">
        <v>115</v>
      </c>
      <c r="Z12" s="36">
        <v>86</v>
      </c>
      <c r="AA12" s="36">
        <v>1950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ht="20.25" customHeight="1" hidden="1">
      <c r="A13" s="46" t="s">
        <v>26</v>
      </c>
      <c r="B13" s="36">
        <v>173</v>
      </c>
      <c r="C13" s="36">
        <f>SUM(F13,I13)</f>
        <v>415</v>
      </c>
      <c r="D13" s="36">
        <f t="shared" si="0"/>
        <v>196</v>
      </c>
      <c r="E13" s="36">
        <f t="shared" si="0"/>
        <v>219</v>
      </c>
      <c r="F13" s="36">
        <f t="shared" si="1"/>
        <v>321</v>
      </c>
      <c r="G13" s="36">
        <v>168</v>
      </c>
      <c r="H13" s="36">
        <v>153</v>
      </c>
      <c r="I13" s="36">
        <f>SUM(J13:K13)</f>
        <v>94</v>
      </c>
      <c r="J13" s="36">
        <v>28</v>
      </c>
      <c r="K13" s="36">
        <v>66</v>
      </c>
      <c r="L13" s="36">
        <f t="shared" si="2"/>
        <v>8563</v>
      </c>
      <c r="M13" s="36">
        <f t="shared" si="3"/>
        <v>2755</v>
      </c>
      <c r="N13" s="36">
        <f t="shared" si="4"/>
        <v>5808</v>
      </c>
      <c r="O13" s="36">
        <v>1164</v>
      </c>
      <c r="P13" s="36">
        <v>2607</v>
      </c>
      <c r="Q13" s="36">
        <v>865</v>
      </c>
      <c r="R13" s="36">
        <v>2157</v>
      </c>
      <c r="S13" s="36">
        <v>291</v>
      </c>
      <c r="T13" s="36">
        <v>543</v>
      </c>
      <c r="U13" s="36">
        <v>161</v>
      </c>
      <c r="V13" s="36">
        <v>203</v>
      </c>
      <c r="W13" s="36">
        <v>167</v>
      </c>
      <c r="X13" s="36">
        <v>217</v>
      </c>
      <c r="Y13" s="36">
        <v>107</v>
      </c>
      <c r="Z13" s="36">
        <v>81</v>
      </c>
      <c r="AA13" s="36">
        <v>2218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20.25" customHeight="1" hidden="1">
      <c r="A14" s="46" t="s">
        <v>27</v>
      </c>
      <c r="B14" s="36">
        <v>209</v>
      </c>
      <c r="C14" s="36">
        <f>SUM(F14,I14)</f>
        <v>499</v>
      </c>
      <c r="D14" s="36">
        <f t="shared" si="0"/>
        <v>247</v>
      </c>
      <c r="E14" s="36">
        <f t="shared" si="0"/>
        <v>252</v>
      </c>
      <c r="F14" s="36">
        <f t="shared" si="1"/>
        <v>390</v>
      </c>
      <c r="G14" s="36">
        <v>213</v>
      </c>
      <c r="H14" s="36">
        <v>177</v>
      </c>
      <c r="I14" s="36">
        <f>SUM(J14:K14)</f>
        <v>109</v>
      </c>
      <c r="J14" s="36">
        <v>34</v>
      </c>
      <c r="K14" s="36">
        <v>75</v>
      </c>
      <c r="L14" s="36">
        <f t="shared" si="2"/>
        <v>9752</v>
      </c>
      <c r="M14" s="36">
        <f t="shared" si="3"/>
        <v>3093</v>
      </c>
      <c r="N14" s="36">
        <f t="shared" si="4"/>
        <v>6659</v>
      </c>
      <c r="O14" s="36">
        <v>1324</v>
      </c>
      <c r="P14" s="36">
        <v>3003</v>
      </c>
      <c r="Q14" s="36">
        <v>1063</v>
      </c>
      <c r="R14" s="36">
        <v>2461</v>
      </c>
      <c r="S14" s="36">
        <v>371</v>
      </c>
      <c r="T14" s="36">
        <v>701</v>
      </c>
      <c r="U14" s="36">
        <v>113</v>
      </c>
      <c r="V14" s="36">
        <v>199</v>
      </c>
      <c r="W14" s="36">
        <v>145</v>
      </c>
      <c r="X14" s="36">
        <v>204</v>
      </c>
      <c r="Y14" s="36">
        <v>77</v>
      </c>
      <c r="Z14" s="36">
        <v>91</v>
      </c>
      <c r="AA14" s="36">
        <v>2579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20.25" customHeight="1" hidden="1">
      <c r="A15" s="46" t="s">
        <v>28</v>
      </c>
      <c r="B15" s="36">
        <v>236</v>
      </c>
      <c r="C15" s="36">
        <f>SUM(F15,I15)</f>
        <v>604</v>
      </c>
      <c r="D15" s="36">
        <f t="shared" si="0"/>
        <v>278</v>
      </c>
      <c r="E15" s="36">
        <f t="shared" si="0"/>
        <v>326</v>
      </c>
      <c r="F15" s="36">
        <f t="shared" si="1"/>
        <v>478</v>
      </c>
      <c r="G15" s="36">
        <v>247</v>
      </c>
      <c r="H15" s="36">
        <v>231</v>
      </c>
      <c r="I15" s="36">
        <v>126</v>
      </c>
      <c r="J15" s="36">
        <v>31</v>
      </c>
      <c r="K15" s="36">
        <v>95</v>
      </c>
      <c r="L15" s="36">
        <f t="shared" si="2"/>
        <v>11346</v>
      </c>
      <c r="M15" s="36">
        <f t="shared" si="3"/>
        <v>3778</v>
      </c>
      <c r="N15" s="36">
        <f t="shared" si="4"/>
        <v>7568</v>
      </c>
      <c r="O15" s="36">
        <v>1737</v>
      </c>
      <c r="P15" s="36">
        <v>3393</v>
      </c>
      <c r="Q15" s="36">
        <v>1276</v>
      </c>
      <c r="R15" s="36">
        <v>2798</v>
      </c>
      <c r="S15" s="36">
        <v>430</v>
      </c>
      <c r="T15" s="36">
        <v>749</v>
      </c>
      <c r="U15" s="36">
        <v>150</v>
      </c>
      <c r="V15" s="36">
        <v>312</v>
      </c>
      <c r="W15" s="36">
        <v>111</v>
      </c>
      <c r="X15" s="36">
        <v>197</v>
      </c>
      <c r="Y15" s="36">
        <v>74</v>
      </c>
      <c r="Z15" s="36">
        <v>119</v>
      </c>
      <c r="AA15" s="36">
        <v>2859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30" ht="20.25" customHeight="1" hidden="1">
      <c r="A16" s="46" t="s">
        <v>29</v>
      </c>
      <c r="B16" s="36">
        <v>266</v>
      </c>
      <c r="C16" s="36">
        <f>SUM(F16,I16)</f>
        <v>656</v>
      </c>
      <c r="D16" s="36">
        <f t="shared" si="0"/>
        <v>312</v>
      </c>
      <c r="E16" s="36">
        <f t="shared" si="0"/>
        <v>350</v>
      </c>
      <c r="F16" s="36">
        <f t="shared" si="1"/>
        <v>530</v>
      </c>
      <c r="G16" s="36">
        <v>275</v>
      </c>
      <c r="H16" s="36">
        <v>255</v>
      </c>
      <c r="I16" s="36">
        <v>126</v>
      </c>
      <c r="J16" s="36">
        <v>37</v>
      </c>
      <c r="K16" s="36">
        <v>95</v>
      </c>
      <c r="L16" s="36">
        <f t="shared" si="2"/>
        <v>12827</v>
      </c>
      <c r="M16" s="36">
        <f t="shared" si="3"/>
        <v>4816</v>
      </c>
      <c r="N16" s="36">
        <f t="shared" si="4"/>
        <v>8011</v>
      </c>
      <c r="O16" s="36">
        <v>1921</v>
      </c>
      <c r="P16" s="36">
        <v>3010</v>
      </c>
      <c r="Q16" s="36">
        <v>1584</v>
      </c>
      <c r="R16" s="36">
        <v>3179</v>
      </c>
      <c r="S16" s="36">
        <v>816</v>
      </c>
      <c r="T16" s="36">
        <v>1048</v>
      </c>
      <c r="U16" s="36">
        <v>165</v>
      </c>
      <c r="V16" s="36">
        <v>337</v>
      </c>
      <c r="W16" s="36">
        <v>149</v>
      </c>
      <c r="X16" s="36">
        <v>299</v>
      </c>
      <c r="Y16" s="36">
        <v>181</v>
      </c>
      <c r="Z16" s="36">
        <v>138</v>
      </c>
      <c r="AA16" s="36">
        <v>3547</v>
      </c>
      <c r="AB16" s="36"/>
      <c r="AC16" s="36"/>
      <c r="AD16" s="36"/>
    </row>
    <row r="17" spans="1:30" ht="20.25" customHeight="1" hidden="1">
      <c r="A17" s="46" t="s">
        <v>126</v>
      </c>
      <c r="B17" s="36">
        <v>281</v>
      </c>
      <c r="C17" s="36">
        <f aca="true" t="shared" si="5" ref="C17:E18">SUM(F17,I17)</f>
        <v>660</v>
      </c>
      <c r="D17" s="36">
        <f t="shared" si="5"/>
        <v>331</v>
      </c>
      <c r="E17" s="36">
        <f t="shared" si="5"/>
        <v>337</v>
      </c>
      <c r="F17" s="36">
        <f t="shared" si="1"/>
        <v>534</v>
      </c>
      <c r="G17" s="36">
        <v>294</v>
      </c>
      <c r="H17" s="36">
        <v>240</v>
      </c>
      <c r="I17" s="36">
        <v>126</v>
      </c>
      <c r="J17" s="36">
        <v>37</v>
      </c>
      <c r="K17" s="36">
        <v>97</v>
      </c>
      <c r="L17" s="36">
        <f t="shared" si="2"/>
        <v>13696</v>
      </c>
      <c r="M17" s="36">
        <f t="shared" si="3"/>
        <v>5696</v>
      </c>
      <c r="N17" s="36">
        <f t="shared" si="4"/>
        <v>8000</v>
      </c>
      <c r="O17" s="36">
        <v>2266</v>
      </c>
      <c r="P17" s="36">
        <v>2868</v>
      </c>
      <c r="Q17" s="36">
        <v>1674</v>
      </c>
      <c r="R17" s="36">
        <v>2777</v>
      </c>
      <c r="S17" s="36">
        <v>863</v>
      </c>
      <c r="T17" s="36">
        <v>1246</v>
      </c>
      <c r="U17" s="36">
        <v>522</v>
      </c>
      <c r="V17" s="36">
        <v>636</v>
      </c>
      <c r="W17" s="36">
        <v>166</v>
      </c>
      <c r="X17" s="36">
        <v>329</v>
      </c>
      <c r="Y17" s="36">
        <v>205</v>
      </c>
      <c r="Z17" s="36">
        <v>144</v>
      </c>
      <c r="AA17" s="36">
        <v>4159</v>
      </c>
      <c r="AB17" s="36"/>
      <c r="AC17" s="36"/>
      <c r="AD17" s="36"/>
    </row>
    <row r="18" spans="1:30" ht="20.25" customHeight="1" hidden="1">
      <c r="A18" s="46" t="s">
        <v>123</v>
      </c>
      <c r="B18" s="36">
        <v>278</v>
      </c>
      <c r="C18" s="36">
        <f t="shared" si="5"/>
        <v>623</v>
      </c>
      <c r="D18" s="36">
        <f t="shared" si="5"/>
        <v>300</v>
      </c>
      <c r="E18" s="36">
        <f t="shared" si="5"/>
        <v>336</v>
      </c>
      <c r="F18" s="36">
        <f t="shared" si="1"/>
        <v>497</v>
      </c>
      <c r="G18" s="36">
        <v>264</v>
      </c>
      <c r="H18" s="36">
        <v>233</v>
      </c>
      <c r="I18" s="36">
        <v>126</v>
      </c>
      <c r="J18" s="36">
        <v>36</v>
      </c>
      <c r="K18" s="36">
        <v>103</v>
      </c>
      <c r="L18" s="36">
        <f t="shared" si="2"/>
        <v>13252</v>
      </c>
      <c r="M18" s="36">
        <f t="shared" si="3"/>
        <v>6002</v>
      </c>
      <c r="N18" s="36">
        <f t="shared" si="4"/>
        <v>7250</v>
      </c>
      <c r="O18" s="36">
        <v>2245</v>
      </c>
      <c r="P18" s="36">
        <v>1891</v>
      </c>
      <c r="Q18" s="36">
        <v>1944</v>
      </c>
      <c r="R18" s="36">
        <v>2666</v>
      </c>
      <c r="S18" s="36">
        <v>822</v>
      </c>
      <c r="T18" s="36">
        <v>1363</v>
      </c>
      <c r="U18" s="36">
        <v>509</v>
      </c>
      <c r="V18" s="36">
        <v>818</v>
      </c>
      <c r="W18" s="36">
        <v>288</v>
      </c>
      <c r="X18" s="36">
        <v>455</v>
      </c>
      <c r="Y18" s="36">
        <v>194</v>
      </c>
      <c r="Z18" s="36">
        <v>57</v>
      </c>
      <c r="AA18" s="36">
        <v>4498</v>
      </c>
      <c r="AB18" s="36"/>
      <c r="AC18" s="36"/>
      <c r="AD18" s="36"/>
    </row>
    <row r="19" spans="1:30" ht="20.25" customHeight="1">
      <c r="A19" s="46" t="s">
        <v>122</v>
      </c>
      <c r="B19" s="36">
        <v>279</v>
      </c>
      <c r="C19" s="36">
        <v>644</v>
      </c>
      <c r="D19" s="36">
        <v>300</v>
      </c>
      <c r="E19" s="36">
        <v>344</v>
      </c>
      <c r="F19" s="36">
        <v>489</v>
      </c>
      <c r="G19" s="36">
        <v>256</v>
      </c>
      <c r="H19" s="36">
        <v>233</v>
      </c>
      <c r="I19" s="36">
        <v>155</v>
      </c>
      <c r="J19" s="36">
        <v>44</v>
      </c>
      <c r="K19" s="36">
        <v>111</v>
      </c>
      <c r="L19" s="36">
        <v>10206</v>
      </c>
      <c r="M19" s="36">
        <v>4649</v>
      </c>
      <c r="N19" s="36">
        <v>5557</v>
      </c>
      <c r="O19" s="36">
        <v>1547</v>
      </c>
      <c r="P19" s="36">
        <v>1270</v>
      </c>
      <c r="Q19" s="36">
        <v>1215</v>
      </c>
      <c r="R19" s="36">
        <v>1157</v>
      </c>
      <c r="S19" s="36">
        <v>967</v>
      </c>
      <c r="T19" s="36">
        <v>1549</v>
      </c>
      <c r="U19" s="36">
        <v>500</v>
      </c>
      <c r="V19" s="36">
        <v>974</v>
      </c>
      <c r="W19" s="36">
        <v>254</v>
      </c>
      <c r="X19" s="36">
        <v>494</v>
      </c>
      <c r="Y19" s="36">
        <v>166</v>
      </c>
      <c r="Z19" s="36">
        <v>113</v>
      </c>
      <c r="AA19" s="36">
        <v>4432</v>
      </c>
      <c r="AB19" s="36"/>
      <c r="AC19" s="36"/>
      <c r="AD19" s="36"/>
    </row>
    <row r="20" spans="1:30" ht="20.25" customHeight="1">
      <c r="A20" s="46" t="s">
        <v>121</v>
      </c>
      <c r="B20" s="36">
        <v>259</v>
      </c>
      <c r="C20" s="36">
        <v>615</v>
      </c>
      <c r="D20" s="36">
        <v>279</v>
      </c>
      <c r="E20" s="36">
        <v>336</v>
      </c>
      <c r="F20" s="36">
        <v>459</v>
      </c>
      <c r="G20" s="36">
        <v>236</v>
      </c>
      <c r="H20" s="36">
        <v>223</v>
      </c>
      <c r="I20" s="36">
        <v>156</v>
      </c>
      <c r="J20" s="36">
        <v>43</v>
      </c>
      <c r="K20" s="36">
        <v>113</v>
      </c>
      <c r="L20" s="36">
        <v>11239</v>
      </c>
      <c r="M20" s="36">
        <v>5507</v>
      </c>
      <c r="N20" s="36">
        <v>5732</v>
      </c>
      <c r="O20" s="36">
        <v>1746</v>
      </c>
      <c r="P20" s="36">
        <v>1321</v>
      </c>
      <c r="Q20" s="36">
        <v>1836</v>
      </c>
      <c r="R20" s="36">
        <v>1449</v>
      </c>
      <c r="S20" s="36">
        <v>936</v>
      </c>
      <c r="T20" s="36">
        <v>1296</v>
      </c>
      <c r="U20" s="36">
        <v>622</v>
      </c>
      <c r="V20" s="36">
        <v>1114</v>
      </c>
      <c r="W20" s="36">
        <v>115</v>
      </c>
      <c r="X20" s="36">
        <v>460</v>
      </c>
      <c r="Y20" s="36">
        <v>252</v>
      </c>
      <c r="Z20" s="36">
        <v>92</v>
      </c>
      <c r="AA20" s="36">
        <v>4002</v>
      </c>
      <c r="AB20" s="36"/>
      <c r="AC20" s="36"/>
      <c r="AD20" s="36"/>
    </row>
    <row r="21" spans="1:30" ht="20.25" customHeight="1">
      <c r="A21" s="46" t="s">
        <v>120</v>
      </c>
      <c r="B21" s="36">
        <v>239</v>
      </c>
      <c r="C21" s="36">
        <v>644</v>
      </c>
      <c r="D21" s="36">
        <v>303</v>
      </c>
      <c r="E21" s="36">
        <v>341</v>
      </c>
      <c r="F21" s="36">
        <v>444</v>
      </c>
      <c r="G21" s="36">
        <v>231</v>
      </c>
      <c r="H21" s="36">
        <v>213</v>
      </c>
      <c r="I21" s="36">
        <v>161</v>
      </c>
      <c r="J21" s="36">
        <v>47</v>
      </c>
      <c r="K21" s="36">
        <v>114</v>
      </c>
      <c r="L21" s="36">
        <v>9692</v>
      </c>
      <c r="M21" s="36">
        <v>4793</v>
      </c>
      <c r="N21" s="36">
        <v>4899</v>
      </c>
      <c r="O21" s="36">
        <v>1465</v>
      </c>
      <c r="P21" s="36">
        <v>1024</v>
      </c>
      <c r="Q21" s="36">
        <v>1409</v>
      </c>
      <c r="R21" s="36">
        <v>1124</v>
      </c>
      <c r="S21" s="36">
        <v>1020</v>
      </c>
      <c r="T21" s="36">
        <v>1223</v>
      </c>
      <c r="U21" s="36">
        <v>704</v>
      </c>
      <c r="V21" s="36">
        <v>1040</v>
      </c>
      <c r="W21" s="36">
        <v>20</v>
      </c>
      <c r="X21" s="36">
        <v>393</v>
      </c>
      <c r="Y21" s="36">
        <v>175</v>
      </c>
      <c r="Z21" s="36">
        <v>95</v>
      </c>
      <c r="AA21" s="36">
        <v>3732</v>
      </c>
      <c r="AB21" s="36"/>
      <c r="AC21" s="36"/>
      <c r="AD21" s="36"/>
    </row>
    <row r="22" spans="1:30" ht="20.25" customHeight="1">
      <c r="A22" s="46" t="s">
        <v>119</v>
      </c>
      <c r="B22" s="36">
        <v>227</v>
      </c>
      <c r="C22" s="36">
        <v>540</v>
      </c>
      <c r="D22" s="36">
        <v>248</v>
      </c>
      <c r="E22" s="36">
        <v>292</v>
      </c>
      <c r="F22" s="36">
        <v>390</v>
      </c>
      <c r="G22" s="36">
        <v>207</v>
      </c>
      <c r="H22" s="36">
        <v>183</v>
      </c>
      <c r="I22" s="36">
        <v>150</v>
      </c>
      <c r="J22" s="36">
        <v>41</v>
      </c>
      <c r="K22" s="36">
        <v>109</v>
      </c>
      <c r="L22" s="36">
        <v>8638</v>
      </c>
      <c r="M22" s="36">
        <v>4415</v>
      </c>
      <c r="N22" s="36">
        <v>4223</v>
      </c>
      <c r="O22" s="36">
        <v>1595</v>
      </c>
      <c r="P22" s="36">
        <v>1036</v>
      </c>
      <c r="Q22" s="36">
        <v>1115</v>
      </c>
      <c r="R22" s="36">
        <v>894</v>
      </c>
      <c r="S22" s="36">
        <v>901</v>
      </c>
      <c r="T22" s="36">
        <v>978</v>
      </c>
      <c r="U22" s="36">
        <v>745</v>
      </c>
      <c r="V22" s="36">
        <v>983</v>
      </c>
      <c r="W22" s="36">
        <v>6</v>
      </c>
      <c r="X22" s="36">
        <v>321</v>
      </c>
      <c r="Y22" s="36">
        <v>53</v>
      </c>
      <c r="Z22" s="36">
        <v>11</v>
      </c>
      <c r="AA22" s="36">
        <v>3141</v>
      </c>
      <c r="AB22" s="36"/>
      <c r="AC22" s="36"/>
      <c r="AD22" s="36"/>
    </row>
    <row r="23" spans="1:30" ht="20.25" customHeight="1">
      <c r="A23" s="46" t="s">
        <v>124</v>
      </c>
      <c r="B23" s="36">
        <v>68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2950</v>
      </c>
      <c r="M23" s="36">
        <v>1291</v>
      </c>
      <c r="N23" s="36">
        <v>1659</v>
      </c>
      <c r="O23" s="36">
        <v>597</v>
      </c>
      <c r="P23" s="36">
        <v>535</v>
      </c>
      <c r="Q23" s="36">
        <v>536</v>
      </c>
      <c r="R23" s="36">
        <v>529</v>
      </c>
      <c r="S23" s="36">
        <v>51</v>
      </c>
      <c r="T23" s="36">
        <v>215</v>
      </c>
      <c r="U23" s="36">
        <v>0</v>
      </c>
      <c r="V23" s="36">
        <v>173</v>
      </c>
      <c r="W23" s="36">
        <v>0</v>
      </c>
      <c r="X23" s="36">
        <v>141</v>
      </c>
      <c r="Y23" s="36">
        <v>107</v>
      </c>
      <c r="Z23" s="36">
        <v>66</v>
      </c>
      <c r="AA23" s="36">
        <v>1020</v>
      </c>
      <c r="AB23" s="36"/>
      <c r="AC23" s="36"/>
      <c r="AD23" s="36"/>
    </row>
    <row r="24" spans="1:30" ht="20.25" customHeight="1">
      <c r="A24" s="46" t="s">
        <v>141</v>
      </c>
      <c r="B24" s="36">
        <v>63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2699</v>
      </c>
      <c r="M24" s="36">
        <v>1131</v>
      </c>
      <c r="N24" s="36">
        <v>1568</v>
      </c>
      <c r="O24" s="36">
        <v>452</v>
      </c>
      <c r="P24" s="36">
        <v>447</v>
      </c>
      <c r="Q24" s="36">
        <v>513</v>
      </c>
      <c r="R24" s="36">
        <v>473</v>
      </c>
      <c r="S24" s="36">
        <v>72</v>
      </c>
      <c r="T24" s="36">
        <v>248</v>
      </c>
      <c r="U24" s="36">
        <v>0</v>
      </c>
      <c r="V24" s="36">
        <v>169</v>
      </c>
      <c r="W24" s="36">
        <v>0</v>
      </c>
      <c r="X24" s="36">
        <v>171</v>
      </c>
      <c r="Y24" s="36">
        <v>94</v>
      </c>
      <c r="Z24" s="36">
        <v>60</v>
      </c>
      <c r="AA24" s="36">
        <v>802</v>
      </c>
      <c r="AB24" s="36"/>
      <c r="AC24" s="36"/>
      <c r="AD24" s="36"/>
    </row>
    <row r="25" spans="1:30" ht="20.25" customHeight="1">
      <c r="A25" s="46" t="s">
        <v>140</v>
      </c>
      <c r="B25" s="36">
        <v>52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2192</v>
      </c>
      <c r="M25" s="36">
        <v>798</v>
      </c>
      <c r="N25" s="36">
        <v>1394</v>
      </c>
      <c r="O25" s="36">
        <v>235</v>
      </c>
      <c r="P25" s="36">
        <v>324</v>
      </c>
      <c r="Q25" s="36">
        <v>376</v>
      </c>
      <c r="R25" s="36">
        <v>403</v>
      </c>
      <c r="S25" s="36">
        <v>87</v>
      </c>
      <c r="T25" s="36">
        <v>239</v>
      </c>
      <c r="U25" s="36">
        <v>53</v>
      </c>
      <c r="V25" s="36">
        <v>221</v>
      </c>
      <c r="W25" s="36">
        <v>0</v>
      </c>
      <c r="X25" s="36">
        <v>164</v>
      </c>
      <c r="Y25" s="36">
        <v>47</v>
      </c>
      <c r="Z25" s="36">
        <v>43</v>
      </c>
      <c r="AA25" s="36">
        <v>715</v>
      </c>
      <c r="AB25" s="36"/>
      <c r="AC25" s="36"/>
      <c r="AD25" s="36"/>
    </row>
    <row r="26" spans="1:30" ht="20.25" customHeight="1">
      <c r="A26" s="46" t="s">
        <v>142</v>
      </c>
      <c r="B26" s="36">
        <v>41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1853</v>
      </c>
      <c r="M26" s="36">
        <v>576</v>
      </c>
      <c r="N26" s="36">
        <v>1277</v>
      </c>
      <c r="O26" s="36">
        <v>138</v>
      </c>
      <c r="P26" s="36">
        <v>280</v>
      </c>
      <c r="Q26" s="36">
        <v>222</v>
      </c>
      <c r="R26" s="36">
        <v>311</v>
      </c>
      <c r="S26" s="36">
        <v>54</v>
      </c>
      <c r="T26" s="36">
        <v>209</v>
      </c>
      <c r="U26" s="36">
        <v>63</v>
      </c>
      <c r="V26" s="36">
        <v>216</v>
      </c>
      <c r="W26" s="36">
        <v>49</v>
      </c>
      <c r="X26" s="36">
        <v>214</v>
      </c>
      <c r="Y26" s="36">
        <v>50</v>
      </c>
      <c r="Z26" s="36">
        <v>47</v>
      </c>
      <c r="AA26" s="36">
        <v>562</v>
      </c>
      <c r="AB26" s="36"/>
      <c r="AC26" s="36"/>
      <c r="AD26" s="36"/>
    </row>
    <row r="27" spans="1:30" ht="20.25" customHeight="1">
      <c r="A27" s="46" t="s">
        <v>143</v>
      </c>
      <c r="B27" s="36">
        <v>40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1718</v>
      </c>
      <c r="M27" s="36">
        <v>448</v>
      </c>
      <c r="N27" s="36">
        <v>1270</v>
      </c>
      <c r="O27" s="36">
        <v>124</v>
      </c>
      <c r="P27" s="36">
        <v>317</v>
      </c>
      <c r="Q27" s="36">
        <v>130</v>
      </c>
      <c r="R27" s="36">
        <v>270</v>
      </c>
      <c r="S27" s="36">
        <v>41</v>
      </c>
      <c r="T27" s="36">
        <v>227</v>
      </c>
      <c r="U27" s="36">
        <v>52</v>
      </c>
      <c r="V27" s="36">
        <v>205</v>
      </c>
      <c r="W27" s="36">
        <v>54</v>
      </c>
      <c r="X27" s="36">
        <v>209</v>
      </c>
      <c r="Y27" s="36">
        <v>47</v>
      </c>
      <c r="Z27" s="36">
        <v>42</v>
      </c>
      <c r="AA27" s="36">
        <v>427</v>
      </c>
      <c r="AB27" s="36"/>
      <c r="AC27" s="36"/>
      <c r="AD27" s="36"/>
    </row>
    <row r="28" spans="1:30" ht="20.25" customHeight="1">
      <c r="A28" s="46" t="s">
        <v>153</v>
      </c>
      <c r="B28" s="36">
        <v>43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1777</v>
      </c>
      <c r="M28" s="36">
        <v>422</v>
      </c>
      <c r="N28" s="36">
        <v>1355</v>
      </c>
      <c r="O28" s="36">
        <v>152</v>
      </c>
      <c r="P28" s="36">
        <v>369</v>
      </c>
      <c r="Q28" s="36">
        <v>125</v>
      </c>
      <c r="R28" s="36">
        <v>307</v>
      </c>
      <c r="S28" s="36">
        <v>27</v>
      </c>
      <c r="T28" s="36">
        <v>218</v>
      </c>
      <c r="U28" s="36">
        <v>41</v>
      </c>
      <c r="V28" s="36">
        <v>224</v>
      </c>
      <c r="W28" s="36">
        <v>47</v>
      </c>
      <c r="X28" s="36">
        <v>205</v>
      </c>
      <c r="Y28" s="36">
        <v>30</v>
      </c>
      <c r="Z28" s="36">
        <v>32</v>
      </c>
      <c r="AA28" s="36">
        <v>320</v>
      </c>
      <c r="AB28" s="36"/>
      <c r="AC28" s="36"/>
      <c r="AD28" s="36"/>
    </row>
    <row r="29" spans="1:30" ht="6" customHeight="1">
      <c r="A29" s="4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t="20.25" customHeight="1">
      <c r="A30" s="46" t="s">
        <v>154</v>
      </c>
      <c r="B30" s="36">
        <f>SUM(B32:B34)</f>
        <v>40</v>
      </c>
      <c r="C30" s="36">
        <f>SUM(C32:C34,F30,I30)/2</f>
        <v>0</v>
      </c>
      <c r="D30" s="36">
        <f>SUM(D32:D34)</f>
        <v>0</v>
      </c>
      <c r="E30" s="36">
        <f>SUM(E32:E34)</f>
        <v>0</v>
      </c>
      <c r="F30" s="36">
        <f>SUM(F32:F34,G30:H30)/2</f>
        <v>0</v>
      </c>
      <c r="G30" s="36">
        <f>SUM(G32:G34)</f>
        <v>0</v>
      </c>
      <c r="H30" s="36">
        <f>SUM(H32:H34)</f>
        <v>0</v>
      </c>
      <c r="I30" s="36">
        <f>SUM(I32:I34,J30:K30)/2</f>
        <v>0</v>
      </c>
      <c r="J30" s="36">
        <f>SUM(J32:J34)</f>
        <v>0</v>
      </c>
      <c r="K30" s="36">
        <f>SUM(K32:K34)</f>
        <v>0</v>
      </c>
      <c r="L30" s="36">
        <f>SUM(L32:L34,O30:Z30)/2</f>
        <v>1668</v>
      </c>
      <c r="M30" s="36">
        <f>SUM(M32:M34,O30,Q30,S30,U30,W30,Y30)/2</f>
        <v>359</v>
      </c>
      <c r="N30" s="36">
        <f>SUM(N32:N34,P30,R30,T30,V30,X30,Z30)/2</f>
        <v>1309</v>
      </c>
      <c r="O30" s="36">
        <f aca="true" t="shared" si="6" ref="O30:AA30">SUM(O32:O34)</f>
        <v>146</v>
      </c>
      <c r="P30" s="36">
        <f t="shared" si="6"/>
        <v>298</v>
      </c>
      <c r="Q30" s="36">
        <f t="shared" si="6"/>
        <v>99</v>
      </c>
      <c r="R30" s="36">
        <f t="shared" si="6"/>
        <v>329</v>
      </c>
      <c r="S30" s="36">
        <f t="shared" si="6"/>
        <v>41</v>
      </c>
      <c r="T30" s="36">
        <f t="shared" si="6"/>
        <v>225</v>
      </c>
      <c r="U30" s="36">
        <f t="shared" si="6"/>
        <v>24</v>
      </c>
      <c r="V30" s="36">
        <f t="shared" si="6"/>
        <v>220</v>
      </c>
      <c r="W30" s="36">
        <f t="shared" si="6"/>
        <v>36</v>
      </c>
      <c r="X30" s="36">
        <f t="shared" si="6"/>
        <v>218</v>
      </c>
      <c r="Y30" s="36">
        <f t="shared" si="6"/>
        <v>13</v>
      </c>
      <c r="Z30" s="36">
        <f t="shared" si="6"/>
        <v>19</v>
      </c>
      <c r="AA30" s="36">
        <f t="shared" si="6"/>
        <v>329</v>
      </c>
      <c r="AB30" s="36"/>
      <c r="AC30" s="36"/>
      <c r="AD30" s="36"/>
    </row>
    <row r="31" spans="1:30" ht="6" customHeight="1">
      <c r="A31" s="5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t="39" customHeight="1">
      <c r="A32" s="37" t="s">
        <v>100</v>
      </c>
      <c r="B32" s="35">
        <v>6</v>
      </c>
      <c r="C32" s="36">
        <f aca="true" t="shared" si="7" ref="C32:E34">SUM(F32,I32)</f>
        <v>0</v>
      </c>
      <c r="D32" s="36">
        <f t="shared" si="7"/>
        <v>0</v>
      </c>
      <c r="E32" s="36">
        <f t="shared" si="7"/>
        <v>0</v>
      </c>
      <c r="F32" s="36">
        <f>SUM(G32:H32)</f>
        <v>0</v>
      </c>
      <c r="G32" s="35" t="s">
        <v>101</v>
      </c>
      <c r="H32" s="35" t="s">
        <v>101</v>
      </c>
      <c r="I32" s="36">
        <f>SUM(J32,K32)</f>
        <v>0</v>
      </c>
      <c r="J32" s="35" t="s">
        <v>101</v>
      </c>
      <c r="K32" s="35" t="s">
        <v>101</v>
      </c>
      <c r="L32" s="36">
        <f>IF(SUM(M32:N32)=SUM(O32:Z32),SUM(M32:N32),"錯誤")</f>
        <v>166</v>
      </c>
      <c r="M32" s="36">
        <f aca="true" t="shared" si="8" ref="M32:N34">SUM(O32,Q32,S32,U32,W32,Y32)</f>
        <v>110</v>
      </c>
      <c r="N32" s="36">
        <f t="shared" si="8"/>
        <v>56</v>
      </c>
      <c r="O32" s="43">
        <v>74</v>
      </c>
      <c r="P32" s="43">
        <v>28</v>
      </c>
      <c r="Q32" s="43">
        <v>34</v>
      </c>
      <c r="R32" s="43">
        <v>28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2</v>
      </c>
      <c r="Z32" s="43">
        <v>0</v>
      </c>
      <c r="AA32" s="43">
        <v>28</v>
      </c>
      <c r="AB32" s="36"/>
      <c r="AC32" s="36"/>
      <c r="AD32" s="36"/>
    </row>
    <row r="33" spans="1:30" ht="39" customHeight="1">
      <c r="A33" s="37" t="s">
        <v>32</v>
      </c>
      <c r="B33" s="35">
        <v>22</v>
      </c>
      <c r="C33" s="36">
        <f t="shared" si="7"/>
        <v>0</v>
      </c>
      <c r="D33" s="36">
        <f t="shared" si="7"/>
        <v>0</v>
      </c>
      <c r="E33" s="36">
        <f t="shared" si="7"/>
        <v>0</v>
      </c>
      <c r="F33" s="36">
        <f>SUM(G33:H33)</f>
        <v>0</v>
      </c>
      <c r="G33" s="35" t="s">
        <v>101</v>
      </c>
      <c r="H33" s="35" t="s">
        <v>101</v>
      </c>
      <c r="I33" s="36">
        <f>SUM(J33,K33)</f>
        <v>0</v>
      </c>
      <c r="J33" s="35" t="s">
        <v>101</v>
      </c>
      <c r="K33" s="35" t="s">
        <v>101</v>
      </c>
      <c r="L33" s="36">
        <f>SUM(M33:Z33)/2</f>
        <v>1113</v>
      </c>
      <c r="M33" s="36">
        <f t="shared" si="8"/>
        <v>76</v>
      </c>
      <c r="N33" s="36">
        <f t="shared" si="8"/>
        <v>1037</v>
      </c>
      <c r="O33" s="43">
        <v>23</v>
      </c>
      <c r="P33" s="43">
        <v>227</v>
      </c>
      <c r="Q33" s="43">
        <v>17</v>
      </c>
      <c r="R33" s="43">
        <v>236</v>
      </c>
      <c r="S33" s="43">
        <v>16</v>
      </c>
      <c r="T33" s="43">
        <v>187</v>
      </c>
      <c r="U33" s="43">
        <v>5</v>
      </c>
      <c r="V33" s="43">
        <v>188</v>
      </c>
      <c r="W33" s="43">
        <v>10</v>
      </c>
      <c r="X33" s="43">
        <v>183</v>
      </c>
      <c r="Y33" s="43">
        <v>5</v>
      </c>
      <c r="Z33" s="43">
        <v>16</v>
      </c>
      <c r="AA33" s="43">
        <v>194</v>
      </c>
      <c r="AB33" s="36"/>
      <c r="AC33" s="36"/>
      <c r="AD33" s="36"/>
    </row>
    <row r="34" spans="1:30" ht="39" customHeight="1">
      <c r="A34" s="37" t="s">
        <v>110</v>
      </c>
      <c r="B34" s="35">
        <v>12</v>
      </c>
      <c r="C34" s="36">
        <f t="shared" si="7"/>
        <v>0</v>
      </c>
      <c r="D34" s="36">
        <f t="shared" si="7"/>
        <v>0</v>
      </c>
      <c r="E34" s="36">
        <f t="shared" si="7"/>
        <v>0</v>
      </c>
      <c r="F34" s="36">
        <f>SUM(G34:H34)</f>
        <v>0</v>
      </c>
      <c r="G34" s="35" t="s">
        <v>101</v>
      </c>
      <c r="H34" s="35" t="s">
        <v>101</v>
      </c>
      <c r="I34" s="36">
        <f>SUM(J34,K34)</f>
        <v>0</v>
      </c>
      <c r="J34" s="35" t="s">
        <v>101</v>
      </c>
      <c r="K34" s="35" t="s">
        <v>101</v>
      </c>
      <c r="L34" s="36">
        <f>SUM(M34:Z34)/2</f>
        <v>389</v>
      </c>
      <c r="M34" s="36">
        <f t="shared" si="8"/>
        <v>173</v>
      </c>
      <c r="N34" s="36">
        <f t="shared" si="8"/>
        <v>216</v>
      </c>
      <c r="O34" s="43">
        <v>49</v>
      </c>
      <c r="P34" s="43">
        <v>43</v>
      </c>
      <c r="Q34" s="43">
        <v>48</v>
      </c>
      <c r="R34" s="43">
        <v>65</v>
      </c>
      <c r="S34" s="43">
        <v>25</v>
      </c>
      <c r="T34" s="43">
        <v>38</v>
      </c>
      <c r="U34" s="43">
        <v>19</v>
      </c>
      <c r="V34" s="43">
        <v>32</v>
      </c>
      <c r="W34" s="43">
        <v>26</v>
      </c>
      <c r="X34" s="43">
        <v>35</v>
      </c>
      <c r="Y34" s="43">
        <v>6</v>
      </c>
      <c r="Z34" s="43">
        <v>3</v>
      </c>
      <c r="AA34" s="43">
        <v>107</v>
      </c>
      <c r="AB34" s="36"/>
      <c r="AC34" s="36"/>
      <c r="AD34" s="36"/>
    </row>
    <row r="35" spans="1:30" ht="27" customHeight="1">
      <c r="A35" s="2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27" ht="16.5" customHeight="1">
      <c r="A36" s="23"/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/>
      <c r="V36" s="19"/>
      <c r="W36" s="19"/>
      <c r="X36" s="19"/>
      <c r="Y36" s="18"/>
      <c r="Z36" s="18"/>
      <c r="AA36" s="18"/>
    </row>
    <row r="37" spans="1:27" ht="20.25" customHeight="1" thickBo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4.25" customHeight="1">
      <c r="A38" s="65" t="s">
        <v>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60" t="s">
        <v>44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</row>
    <row r="39" spans="1:27" ht="14.25" customHeight="1">
      <c r="A39" s="4" t="s">
        <v>106</v>
      </c>
      <c r="B39" s="2"/>
      <c r="C39" s="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</row>
    <row r="40" spans="1:27" s="24" customFormat="1" ht="14.25" customHeight="1">
      <c r="A40" s="39" t="s">
        <v>107</v>
      </c>
      <c r="B40" s="2"/>
      <c r="C40" s="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</row>
    <row r="41" spans="1:27" s="24" customFormat="1" ht="20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42" t="s">
        <v>4</v>
      </c>
      <c r="P41" s="34" t="s">
        <v>2</v>
      </c>
      <c r="Q41" s="34" t="s">
        <v>1</v>
      </c>
      <c r="R41" s="34" t="s">
        <v>5</v>
      </c>
      <c r="S41" s="34" t="s">
        <v>6</v>
      </c>
      <c r="T41" s="26"/>
      <c r="U41" s="26"/>
      <c r="V41" s="26"/>
      <c r="W41" s="26"/>
      <c r="X41" s="26"/>
      <c r="Y41" s="26"/>
      <c r="Z41" s="26"/>
      <c r="AA41" s="26"/>
    </row>
    <row r="42" spans="14:19" ht="20.25" customHeight="1">
      <c r="N42" s="26">
        <v>84</v>
      </c>
      <c r="O42" s="70">
        <v>2717</v>
      </c>
      <c r="P42" s="70">
        <v>7264</v>
      </c>
      <c r="Q42" s="70">
        <v>3596</v>
      </c>
      <c r="R42" s="70">
        <v>10074</v>
      </c>
      <c r="S42" s="70"/>
    </row>
    <row r="43" spans="14:19" ht="20.25" customHeight="1">
      <c r="N43" s="26">
        <v>85</v>
      </c>
      <c r="O43" s="70">
        <v>3278</v>
      </c>
      <c r="P43" s="70">
        <v>8563</v>
      </c>
      <c r="Q43" s="70">
        <v>3586</v>
      </c>
      <c r="R43" s="70">
        <v>10366</v>
      </c>
      <c r="S43" s="70"/>
    </row>
    <row r="44" spans="14:19" ht="20.25" customHeight="1">
      <c r="N44" s="26">
        <v>86</v>
      </c>
      <c r="O44" s="70">
        <v>4070</v>
      </c>
      <c r="P44" s="70">
        <v>9752</v>
      </c>
      <c r="Q44" s="70">
        <v>3548</v>
      </c>
      <c r="R44" s="70">
        <v>10498</v>
      </c>
      <c r="S44" s="70"/>
    </row>
    <row r="45" spans="14:19" ht="20.25" customHeight="1">
      <c r="N45" s="26">
        <v>87</v>
      </c>
      <c r="O45" s="70">
        <v>5096</v>
      </c>
      <c r="P45" s="70">
        <v>11346</v>
      </c>
      <c r="Q45" s="70">
        <v>3566</v>
      </c>
      <c r="R45" s="70">
        <v>10199</v>
      </c>
      <c r="S45" s="70"/>
    </row>
    <row r="46" spans="14:19" ht="20.25" customHeight="1">
      <c r="N46" s="26">
        <v>88</v>
      </c>
      <c r="O46" s="70">
        <v>6352</v>
      </c>
      <c r="P46" s="70">
        <v>12827</v>
      </c>
      <c r="Q46" s="70">
        <v>3590</v>
      </c>
      <c r="R46" s="70">
        <v>9910</v>
      </c>
      <c r="S46" s="70"/>
    </row>
    <row r="47" spans="14:19" ht="20.25" customHeight="1">
      <c r="N47" s="26">
        <v>89</v>
      </c>
      <c r="O47" s="70">
        <v>7600</v>
      </c>
      <c r="P47" s="70">
        <v>13696</v>
      </c>
      <c r="Q47" s="70">
        <v>3702</v>
      </c>
      <c r="R47" s="70">
        <v>8961</v>
      </c>
      <c r="S47" s="70"/>
    </row>
    <row r="48" spans="14:19" ht="20.25" customHeight="1">
      <c r="N48" s="26">
        <v>90</v>
      </c>
      <c r="O48" s="70">
        <v>8738</v>
      </c>
      <c r="P48" s="70">
        <v>13252</v>
      </c>
      <c r="Q48" s="70">
        <v>3838</v>
      </c>
      <c r="R48" s="70">
        <v>7851</v>
      </c>
      <c r="S48" s="70">
        <v>1260</v>
      </c>
    </row>
    <row r="49" spans="14:19" ht="20.25" customHeight="1">
      <c r="N49" s="26">
        <v>91</v>
      </c>
      <c r="O49" s="70">
        <v>9892</v>
      </c>
      <c r="P49" s="70">
        <v>10206</v>
      </c>
      <c r="Q49" s="70">
        <v>4004</v>
      </c>
      <c r="R49" s="70">
        <v>6623</v>
      </c>
      <c r="S49" s="70">
        <v>1755</v>
      </c>
    </row>
    <row r="50" spans="14:19" ht="20.25" customHeight="1">
      <c r="N50" s="26">
        <v>92</v>
      </c>
      <c r="O50" s="70">
        <v>10860</v>
      </c>
      <c r="P50" s="70">
        <v>11239</v>
      </c>
      <c r="Q50" s="70">
        <v>4174</v>
      </c>
      <c r="R50" s="70">
        <v>6166</v>
      </c>
      <c r="S50" s="70">
        <v>1988</v>
      </c>
    </row>
    <row r="51" spans="14:19" ht="20.25" customHeight="1">
      <c r="N51" s="26">
        <v>93</v>
      </c>
      <c r="O51" s="70">
        <v>11574</v>
      </c>
      <c r="P51" s="70">
        <v>9692</v>
      </c>
      <c r="Q51" s="70">
        <v>4331</v>
      </c>
      <c r="R51" s="70">
        <v>4845</v>
      </c>
      <c r="S51" s="70">
        <v>2588</v>
      </c>
    </row>
    <row r="52" spans="14:19" ht="20.25" customHeight="1">
      <c r="N52" s="26">
        <v>94</v>
      </c>
      <c r="O52" s="70">
        <v>12050</v>
      </c>
      <c r="P52" s="70">
        <v>8638</v>
      </c>
      <c r="Q52" s="70">
        <v>4442</v>
      </c>
      <c r="R52" s="70">
        <v>4628</v>
      </c>
      <c r="S52" s="70">
        <v>3057</v>
      </c>
    </row>
  </sheetData>
  <mergeCells count="47">
    <mergeCell ref="Y8:Z9"/>
    <mergeCell ref="AA5:AA11"/>
    <mergeCell ref="M5:Z5"/>
    <mergeCell ref="B5:L5"/>
    <mergeCell ref="X10:X11"/>
    <mergeCell ref="Y10:Y11"/>
    <mergeCell ref="Z10:Z11"/>
    <mergeCell ref="L6:Z7"/>
    <mergeCell ref="M8:N9"/>
    <mergeCell ref="L8:L9"/>
    <mergeCell ref="Q8:R9"/>
    <mergeCell ref="S8:T9"/>
    <mergeCell ref="U8:V9"/>
    <mergeCell ref="W8:X9"/>
    <mergeCell ref="T10:T11"/>
    <mergeCell ref="U10:U11"/>
    <mergeCell ref="V10:V11"/>
    <mergeCell ref="W10:W11"/>
    <mergeCell ref="P10:P11"/>
    <mergeCell ref="Q10:Q11"/>
    <mergeCell ref="R10:R11"/>
    <mergeCell ref="S10:S11"/>
    <mergeCell ref="L10:L11"/>
    <mergeCell ref="M10:M11"/>
    <mergeCell ref="N10:N11"/>
    <mergeCell ref="O10:O11"/>
    <mergeCell ref="O8:P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5:A11"/>
    <mergeCell ref="B6:B11"/>
    <mergeCell ref="C6:K7"/>
    <mergeCell ref="C8:E9"/>
    <mergeCell ref="F8:H9"/>
    <mergeCell ref="I8:K9"/>
    <mergeCell ref="A4:L4"/>
    <mergeCell ref="A2:L2"/>
    <mergeCell ref="M2:AA2"/>
    <mergeCell ref="M4:AA4"/>
    <mergeCell ref="Q3:Y3"/>
  </mergeCells>
  <printOptions/>
  <pageMargins left="0.5905511811023623" right="1.299212598425197" top="0.4" bottom="0.45" header="0.2" footer="0.2"/>
  <pageSetup horizontalDpi="600" verticalDpi="600" orientation="portrait" paperSize="9" r:id="rId1"/>
  <rowBreaks count="1" manualBreakCount="1">
    <brk id="40" max="255" man="1"/>
  </rowBreaks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user</cp:lastModifiedBy>
  <cp:lastPrinted>2013-11-07T09:33:25Z</cp:lastPrinted>
  <dcterms:created xsi:type="dcterms:W3CDTF">2005-10-13T06:13:25Z</dcterms:created>
  <dcterms:modified xsi:type="dcterms:W3CDTF">2013-12-04T07:51:44Z</dcterms:modified>
  <cp:category/>
  <cp:version/>
  <cp:contentType/>
  <cp:contentStatus/>
</cp:coreProperties>
</file>