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'Sheet1'!$A$1:$P$44</definedName>
  </definedNames>
  <calcPr fullCalcOnLoad="1"/>
</workbook>
</file>

<file path=xl/comments1.xml><?xml version="1.0" encoding="utf-8"?>
<comments xmlns="http://schemas.openxmlformats.org/spreadsheetml/2006/main">
  <authors>
    <author>SkyUN.Org</author>
  </authors>
  <commentList>
    <comment ref="S25" authorId="0">
      <text>
        <r>
          <rPr>
            <b/>
            <sz val="9"/>
            <rFont val="新細明體"/>
            <family val="1"/>
          </rPr>
          <t>SkyUN.Org:</t>
        </r>
        <r>
          <rPr>
            <sz val="9"/>
            <rFont val="新細明體"/>
            <family val="1"/>
          </rPr>
          <t xml:space="preserve">
2-2人口</t>
        </r>
      </text>
    </comment>
  </commentList>
</comments>
</file>

<file path=xl/sharedStrings.xml><?xml version="1.0" encoding="utf-8"?>
<sst xmlns="http://schemas.openxmlformats.org/spreadsheetml/2006/main" count="66" uniqueCount="65">
  <si>
    <t>單位：人</t>
  </si>
  <si>
    <t>表１１－７、身心殘障人口數</t>
  </si>
  <si>
    <t xml:space="preserve"> </t>
  </si>
  <si>
    <r>
      <t>八十四年底</t>
    </r>
    <r>
      <rPr>
        <sz val="9"/>
        <rFont val="Times New Roman"/>
        <family val="1"/>
      </rPr>
      <t xml:space="preserve"> End of 1995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</si>
  <si>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</si>
  <si>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</si>
  <si>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</si>
  <si>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</si>
  <si>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</si>
  <si>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</si>
  <si>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</si>
  <si>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</si>
  <si>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</si>
  <si>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</si>
  <si>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</si>
  <si>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</si>
  <si>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</si>
  <si>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</si>
  <si>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</si>
  <si>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年底別及鄉鎮市別
</t>
    </r>
    <r>
      <rPr>
        <sz val="9"/>
        <rFont val="Times New Roman"/>
        <family val="1"/>
      </rPr>
      <t>End of Year &amp; District</t>
    </r>
  </si>
  <si>
    <r>
      <t xml:space="preserve">總計
</t>
    </r>
    <r>
      <rPr>
        <sz val="9"/>
        <rFont val="Times New Roman"/>
        <family val="1"/>
      </rPr>
      <t>Grand
Total</t>
    </r>
  </si>
  <si>
    <r>
      <t xml:space="preserve">視覺障礙者
</t>
    </r>
    <r>
      <rPr>
        <sz val="9"/>
        <rFont val="Times New Roman"/>
        <family val="1"/>
      </rPr>
      <t>Vision
Handicapped</t>
    </r>
  </si>
  <si>
    <r>
      <t xml:space="preserve">聽覺或平衡機能障礙者
</t>
    </r>
    <r>
      <rPr>
        <sz val="9"/>
        <rFont val="Times New Roman"/>
        <family val="1"/>
      </rPr>
      <t>Hearing or Balancing Organism Handicapped</t>
    </r>
  </si>
  <si>
    <r>
      <t xml:space="preserve">聲音機能
或語言機
能障礙者
</t>
    </r>
    <r>
      <rPr>
        <sz val="9"/>
        <rFont val="Times New Roman"/>
        <family val="1"/>
      </rPr>
      <t>Voice or Speaking Organism Handicapped</t>
    </r>
  </si>
  <si>
    <r>
      <t xml:space="preserve">肢體障礙者
</t>
    </r>
    <r>
      <rPr>
        <sz val="9"/>
        <rFont val="Times New Roman"/>
        <family val="1"/>
      </rPr>
      <t>Limbs Handicapped</t>
    </r>
  </si>
  <si>
    <r>
      <t xml:space="preserve">智能障礙者
</t>
    </r>
    <r>
      <rPr>
        <sz val="9"/>
        <rFont val="Times New Roman"/>
        <family val="1"/>
      </rPr>
      <t>Mentally Handicapped</t>
    </r>
  </si>
  <si>
    <r>
      <t xml:space="preserve">多重障礙者
</t>
    </r>
    <r>
      <rPr>
        <sz val="9"/>
        <rFont val="Times New Roman"/>
        <family val="1"/>
      </rPr>
      <t>Multi-Handicapped</t>
    </r>
  </si>
  <si>
    <r>
      <t xml:space="preserve">重要器官
失去功能者
</t>
    </r>
    <r>
      <rPr>
        <sz val="9"/>
        <rFont val="Times New Roman"/>
        <family val="1"/>
      </rPr>
      <t>Losing Functions of Primary Organs</t>
    </r>
  </si>
  <si>
    <r>
      <t xml:space="preserve">顏面損傷者
</t>
    </r>
    <r>
      <rPr>
        <sz val="9"/>
        <rFont val="Times New Roman"/>
        <family val="1"/>
      </rPr>
      <t>Disfigure-ments</t>
    </r>
  </si>
  <si>
    <r>
      <t xml:space="preserve">自閉症者
</t>
    </r>
    <r>
      <rPr>
        <sz val="9"/>
        <rFont val="Times New Roman"/>
        <family val="1"/>
      </rPr>
      <t>Autism</t>
    </r>
  </si>
  <si>
    <r>
      <t xml:space="preserve">慢性精神
病患者
</t>
    </r>
    <r>
      <rPr>
        <sz val="9"/>
        <rFont val="Times New Roman"/>
        <family val="1"/>
      </rPr>
      <t>Chromic Psychopath</t>
    </r>
  </si>
  <si>
    <r>
      <t xml:space="preserve">其他障礙者
</t>
    </r>
    <r>
      <rPr>
        <sz val="9"/>
        <rFont val="Times New Roman"/>
        <family val="1"/>
      </rPr>
      <t>Others</t>
    </r>
  </si>
  <si>
    <r>
      <t xml:space="preserve">Table 11 - 7 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Population of the Physically and Mentally Disabled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</si>
  <si>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</si>
  <si>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95</t>
    </r>
    <r>
      <rPr>
        <sz val="9"/>
        <rFont val="細明體"/>
        <family val="3"/>
      </rPr>
      <t>年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</si>
  <si>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</si>
  <si>
    <r>
      <t xml:space="preserve">失智症者
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ementia</t>
    </r>
  </si>
  <si>
    <r>
      <t xml:space="preserve">植物人
</t>
    </r>
    <r>
      <rPr>
        <sz val="9"/>
        <rFont val="Times New Roman"/>
        <family val="1"/>
      </rPr>
      <t>brain dead</t>
    </r>
  </si>
  <si>
    <r>
      <t xml:space="preserve">占全縣總
人口比率
</t>
    </r>
    <r>
      <rPr>
        <sz val="9"/>
        <rFont val="Times New Roman"/>
        <family val="1"/>
      </rPr>
      <t>(%)
Percentage of Total Population in Hualien County(%)</t>
    </r>
  </si>
  <si>
    <t xml:space="preserve"> </t>
  </si>
  <si>
    <r>
      <t>備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註：</t>
    </r>
    <r>
      <rPr>
        <sz val="9"/>
        <rFont val="Times New Roman"/>
        <family val="1"/>
      </rPr>
      <t>1.96</t>
    </r>
    <r>
      <rPr>
        <sz val="9"/>
        <rFont val="細明體"/>
        <family val="3"/>
      </rPr>
      <t xml:space="preserve">年度將「痴呆症者」更名為「失智症者」。
</t>
    </r>
    <r>
      <rPr>
        <sz val="9"/>
        <rFont val="Times New Roman"/>
        <family val="1"/>
      </rPr>
      <t xml:space="preserve">                    2.</t>
    </r>
    <r>
      <rPr>
        <sz val="9"/>
        <rFont val="細明體"/>
        <family val="3"/>
      </rPr>
      <t>各鄉鎮市「殘障人口占全縣總人口比率」一欄係各鄉鎮殘障人口數除以各鄉鎮總人口數乘以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。</t>
    </r>
  </si>
  <si>
    <t>96年</t>
  </si>
  <si>
    <r>
      <t>八十六年底</t>
    </r>
    <r>
      <rPr>
        <sz val="9"/>
        <rFont val="Times New Roman"/>
        <family val="1"/>
      </rPr>
      <t xml:space="preserve"> End of 1997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</si>
  <si>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</si>
  <si>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</si>
  <si>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</si>
  <si>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</si>
  <si>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</si>
  <si>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</si>
  <si>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</si>
  <si>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資料來源：本府社會處</t>
    </r>
    <r>
      <rPr>
        <sz val="9"/>
        <rFont val="Times New Roman"/>
        <family val="1"/>
      </rPr>
      <t xml:space="preserve"> 1836-01-01-2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</si>
  <si>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>1836-01-01-2</t>
    </r>
    <r>
      <rPr>
        <sz val="9"/>
        <rFont val="Times New Roman"/>
        <family val="1"/>
      </rPr>
      <t xml:space="preserve"> by</t>
    </r>
    <r>
      <rPr>
        <sz val="9"/>
        <rFont val="Times New Roman"/>
        <family val="1"/>
      </rPr>
      <t xml:space="preserve"> Social Affairs Department</t>
    </r>
    <r>
      <rPr>
        <sz val="9"/>
        <rFont val="Times New Roman"/>
        <family val="1"/>
      </rPr>
      <t>.</t>
    </r>
  </si>
  <si>
    <t>說　　明：九十二年起其他障礙者包括癲癇、罕見疾病。</t>
  </si>
  <si>
    <t>97年</t>
  </si>
  <si>
    <r>
      <t>九十七年底</t>
    </r>
    <r>
      <rPr>
        <sz val="9"/>
        <rFont val="Times New Roman"/>
        <family val="1"/>
      </rPr>
      <t xml:space="preserve"> End of 2008</t>
    </r>
  </si>
  <si>
    <r>
      <t>九十六年底</t>
    </r>
    <r>
      <rPr>
        <sz val="9"/>
        <rFont val="Times New Roman"/>
        <family val="1"/>
      </rPr>
      <t xml:space="preserve"> End of 2007</t>
    </r>
  </si>
  <si>
    <t>98年</t>
  </si>
  <si>
    <r>
      <t>九十八年底</t>
    </r>
    <r>
      <rPr>
        <sz val="9"/>
        <rFont val="Times New Roman"/>
        <family val="1"/>
      </rPr>
      <t xml:space="preserve"> End of 2009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</si>
  <si>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10</t>
    </r>
  </si>
  <si>
    <r>
      <t>八十九年底</t>
    </r>
    <r>
      <rPr>
        <sz val="9"/>
        <rFont val="Times New Roman"/>
        <family val="1"/>
      </rPr>
      <t xml:space="preserve"> End of 2000</t>
    </r>
  </si>
  <si>
    <t>99年</t>
  </si>
  <si>
    <r>
      <t>一○○年底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11</t>
    </r>
  </si>
  <si>
    <r>
      <t>1</t>
    </r>
    <r>
      <rPr>
        <sz val="9"/>
        <rFont val="Times New Roman"/>
        <family val="1"/>
      </rPr>
      <t>00</t>
    </r>
    <r>
      <rPr>
        <sz val="9"/>
        <rFont val="細明體"/>
        <family val="3"/>
      </rPr>
      <t>年</t>
    </r>
  </si>
  <si>
    <r>
      <t>社會福利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358</t>
    </r>
  </si>
  <si>
    <r>
      <t>社會福利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359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</si>
</sst>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* #,##0;* #,##0;* &quot;-&quot;_-;"/>
    <numFmt numFmtId="185" formatCode="* #,##0;* #,##0;* &quot;-&quot;;"/>
    <numFmt numFmtId="186" formatCode="#,##0;#,##0;* &quot;-&quot;;"/>
    <numFmt numFmtId="187" formatCode="#,##0.00;#,##0.00;* &quot;-&quot;;"/>
    <numFmt numFmtId="188" formatCode="0.E+00"/>
  </numFmts>
  <fonts count="1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38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38" fontId="0" fillId="0" borderId="0" xfId="0" applyAlignment="1">
      <alignment vertical="center"/>
    </xf>
    <xf numFmtId="38" fontId="0" fillId="0" borderId="0" xfId="0" applyFont="1" applyAlignment="1">
      <alignment vertical="center"/>
    </xf>
    <xf numFmtId="38" fontId="0" fillId="0" borderId="0" xfId="0" applyFont="1" applyBorder="1" applyAlignment="1">
      <alignment vertical="center"/>
    </xf>
    <xf numFmtId="38" fontId="0" fillId="0" borderId="1" xfId="0" applyFont="1" applyBorder="1" applyAlignment="1">
      <alignment vertical="center"/>
    </xf>
    <xf numFmtId="38" fontId="6" fillId="0" borderId="2" xfId="0" applyFont="1" applyBorder="1" applyAlignment="1">
      <alignment horizontal="center" vertical="center"/>
    </xf>
    <xf numFmtId="38" fontId="7" fillId="0" borderId="0" xfId="0" applyFont="1" applyBorder="1" applyAlignment="1">
      <alignment horizontal="right" vertical="center"/>
    </xf>
    <xf numFmtId="38" fontId="0" fillId="0" borderId="3" xfId="0" applyFont="1" applyBorder="1" applyAlignment="1">
      <alignment vertical="center"/>
    </xf>
    <xf numFmtId="38" fontId="5" fillId="0" borderId="0" xfId="0" applyFont="1" applyAlignment="1">
      <alignment vertical="center"/>
    </xf>
    <xf numFmtId="38" fontId="7" fillId="0" borderId="0" xfId="0" applyFont="1" applyBorder="1" applyAlignment="1" quotePrefix="1">
      <alignment horizontal="left" vertical="center"/>
    </xf>
    <xf numFmtId="38" fontId="0" fillId="0" borderId="0" xfId="0" applyFont="1" applyAlignment="1">
      <alignment vertical="center"/>
    </xf>
    <xf numFmtId="38" fontId="0" fillId="0" borderId="0" xfId="0" applyFont="1" applyBorder="1" applyAlignment="1" quotePrefix="1">
      <alignment vertical="center"/>
    </xf>
    <xf numFmtId="38" fontId="0" fillId="0" borderId="0" xfId="0" applyFont="1" applyBorder="1" applyAlignment="1">
      <alignment vertical="center"/>
    </xf>
    <xf numFmtId="38" fontId="7" fillId="0" borderId="0" xfId="0" applyFont="1" applyBorder="1" applyAlignment="1" quotePrefix="1">
      <alignment vertical="center"/>
    </xf>
    <xf numFmtId="185" fontId="0" fillId="0" borderId="4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186" fontId="0" fillId="0" borderId="4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38" fontId="0" fillId="0" borderId="0" xfId="0" applyFont="1" applyFill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38" fontId="0" fillId="0" borderId="1" xfId="0" applyFont="1" applyFill="1" applyBorder="1" applyAlignment="1">
      <alignment vertical="center"/>
    </xf>
    <xf numFmtId="38" fontId="0" fillId="0" borderId="0" xfId="0" applyFont="1" applyFill="1" applyAlignment="1">
      <alignment vertical="center"/>
    </xf>
    <xf numFmtId="38" fontId="0" fillId="0" borderId="0" xfId="0" applyAlignment="1">
      <alignment vertical="center"/>
    </xf>
    <xf numFmtId="38" fontId="11" fillId="0" borderId="0" xfId="0" applyFont="1" applyAlignment="1">
      <alignment horizontal="center" vertical="center"/>
    </xf>
    <xf numFmtId="38" fontId="0" fillId="0" borderId="0" xfId="0" applyFont="1" applyAlignment="1">
      <alignment horizontal="right"/>
    </xf>
    <xf numFmtId="38" fontId="7" fillId="0" borderId="0" xfId="0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6" fillId="0" borderId="6" xfId="0" applyNumberFormat="1" applyFont="1" applyBorder="1" applyAlignment="1" quotePrefix="1">
      <alignment horizontal="left" vertical="center" indent="1"/>
    </xf>
    <xf numFmtId="49" fontId="0" fillId="0" borderId="6" xfId="0" applyNumberFormat="1" applyFont="1" applyBorder="1" applyAlignment="1" quotePrefix="1">
      <alignment horizontal="left" vertical="center" indent="1"/>
    </xf>
    <xf numFmtId="49" fontId="6" fillId="0" borderId="6" xfId="0" applyNumberFormat="1" applyFont="1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 indent="1"/>
    </xf>
    <xf numFmtId="188" fontId="0" fillId="0" borderId="0" xfId="0" applyNumberFormat="1" applyFont="1" applyAlignment="1">
      <alignment vertical="center"/>
    </xf>
    <xf numFmtId="38" fontId="5" fillId="0" borderId="0" xfId="0" applyFont="1" applyBorder="1" applyAlignment="1">
      <alignment horizontal="center" vertical="center"/>
    </xf>
    <xf numFmtId="38" fontId="11" fillId="0" borderId="0" xfId="0" applyFont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38" fontId="8" fillId="0" borderId="0" xfId="0" applyFont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SheetLayoutView="10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X6" sqref="AX6"/>
    </sheetView>
  </sheetViews>
  <sheetFormatPr defaultColWidth="9.33203125" defaultRowHeight="19.5" customHeight="1"/>
  <cols>
    <col min="1" max="1" width="25.33203125" style="2" customWidth="1"/>
    <col min="2" max="2" width="13.83203125" style="1" customWidth="1"/>
    <col min="3" max="3" width="13.5" style="1" customWidth="1"/>
    <col min="4" max="4" width="11.66015625" style="1" customWidth="1"/>
    <col min="5" max="5" width="12" style="1" customWidth="1"/>
    <col min="6" max="6" width="12.33203125" style="1" customWidth="1"/>
    <col min="7" max="7" width="11.83203125" style="1" customWidth="1"/>
    <col min="8" max="8" width="11.5" style="1" customWidth="1"/>
    <col min="9" max="9" width="11.5" style="20" customWidth="1"/>
    <col min="10" max="10" width="11.16015625" style="1" customWidth="1"/>
    <col min="11" max="11" width="11.66015625" style="2" customWidth="1"/>
    <col min="12" max="12" width="10" style="1" customWidth="1"/>
    <col min="13" max="13" width="11.83203125" style="1" customWidth="1"/>
    <col min="14" max="14" width="10.16015625" style="1" customWidth="1"/>
    <col min="15" max="15" width="11.66015625" style="1" customWidth="1"/>
    <col min="16" max="16" width="11.5" style="2" customWidth="1"/>
    <col min="17" max="19" width="5.5" style="1" customWidth="1"/>
    <col min="20" max="20" width="8.5" style="1" bestFit="1" customWidth="1"/>
    <col min="21" max="21" width="7.66015625" style="1" customWidth="1"/>
    <col min="22" max="255" width="5.5" style="1" customWidth="1"/>
    <col min="256" max="16384" width="7" style="1" customWidth="1"/>
  </cols>
  <sheetData>
    <row r="1" spans="1:16" ht="18" customHeight="1">
      <c r="A1" s="27" t="s">
        <v>63</v>
      </c>
      <c r="P1" s="5" t="s">
        <v>64</v>
      </c>
    </row>
    <row r="2" spans="1:16" s="7" customFormat="1" ht="20.25" customHeight="1">
      <c r="A2" s="35" t="s">
        <v>1</v>
      </c>
      <c r="B2" s="35"/>
      <c r="C2" s="35"/>
      <c r="D2" s="35"/>
      <c r="E2" s="35"/>
      <c r="F2" s="35"/>
      <c r="G2" s="35"/>
      <c r="H2" s="36" t="s">
        <v>32</v>
      </c>
      <c r="I2" s="36"/>
      <c r="J2" s="36"/>
      <c r="K2" s="36"/>
      <c r="L2" s="36"/>
      <c r="M2" s="36"/>
      <c r="N2" s="36"/>
      <c r="O2" s="36"/>
      <c r="P2" s="36"/>
    </row>
    <row r="3" spans="1:16" ht="12.75" customHeight="1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"/>
    </row>
    <row r="4" spans="1:16" ht="16.5" customHeight="1" thickBot="1">
      <c r="A4" s="27" t="s">
        <v>0</v>
      </c>
      <c r="P4" s="26" t="s">
        <v>18</v>
      </c>
    </row>
    <row r="5" spans="1:16" s="29" customFormat="1" ht="23.25" customHeight="1">
      <c r="A5" s="43" t="s">
        <v>19</v>
      </c>
      <c r="B5" s="40" t="s">
        <v>20</v>
      </c>
      <c r="C5" s="28"/>
      <c r="D5" s="37" t="s">
        <v>21</v>
      </c>
      <c r="E5" s="37" t="s">
        <v>22</v>
      </c>
      <c r="F5" s="37" t="s">
        <v>23</v>
      </c>
      <c r="G5" s="37" t="s">
        <v>24</v>
      </c>
      <c r="H5" s="43" t="s">
        <v>25</v>
      </c>
      <c r="I5" s="48" t="s">
        <v>26</v>
      </c>
      <c r="J5" s="37" t="s">
        <v>27</v>
      </c>
      <c r="K5" s="37" t="s">
        <v>28</v>
      </c>
      <c r="L5" s="37" t="s">
        <v>37</v>
      </c>
      <c r="M5" s="37" t="s">
        <v>36</v>
      </c>
      <c r="N5" s="37" t="s">
        <v>29</v>
      </c>
      <c r="O5" s="37" t="s">
        <v>30</v>
      </c>
      <c r="P5" s="40" t="s">
        <v>31</v>
      </c>
    </row>
    <row r="6" spans="1:16" s="29" customFormat="1" ht="49.5" customHeight="1">
      <c r="A6" s="44"/>
      <c r="B6" s="41"/>
      <c r="C6" s="46" t="s">
        <v>38</v>
      </c>
      <c r="D6" s="38"/>
      <c r="E6" s="38"/>
      <c r="F6" s="38"/>
      <c r="G6" s="38"/>
      <c r="H6" s="44"/>
      <c r="I6" s="49"/>
      <c r="J6" s="38"/>
      <c r="K6" s="38"/>
      <c r="L6" s="38"/>
      <c r="M6" s="38"/>
      <c r="N6" s="38"/>
      <c r="O6" s="38"/>
      <c r="P6" s="41"/>
    </row>
    <row r="7" spans="1:16" s="29" customFormat="1" ht="49.5" customHeight="1">
      <c r="A7" s="45"/>
      <c r="B7" s="42"/>
      <c r="C7" s="39"/>
      <c r="D7" s="39"/>
      <c r="E7" s="39"/>
      <c r="F7" s="39"/>
      <c r="G7" s="39"/>
      <c r="H7" s="45"/>
      <c r="I7" s="50"/>
      <c r="J7" s="39"/>
      <c r="K7" s="39"/>
      <c r="L7" s="39"/>
      <c r="M7" s="39"/>
      <c r="N7" s="39"/>
      <c r="O7" s="39"/>
      <c r="P7" s="42"/>
    </row>
    <row r="8" spans="1:16" ht="18.75" customHeight="1" hidden="1">
      <c r="A8" s="30" t="s">
        <v>3</v>
      </c>
      <c r="B8" s="15">
        <f aca="true" t="shared" si="0" ref="B8:B14">SUM(D8:P8)</f>
        <v>11158</v>
      </c>
      <c r="C8" s="17">
        <f>SUM(B8/358981)*100</f>
        <v>3.108242497513796</v>
      </c>
      <c r="D8" s="16">
        <v>729</v>
      </c>
      <c r="E8" s="16">
        <v>819</v>
      </c>
      <c r="F8" s="16">
        <v>298</v>
      </c>
      <c r="G8" s="16">
        <v>5684</v>
      </c>
      <c r="H8" s="16">
        <v>1661</v>
      </c>
      <c r="I8" s="18">
        <v>1262</v>
      </c>
      <c r="J8" s="16">
        <v>504</v>
      </c>
      <c r="K8" s="16">
        <v>29</v>
      </c>
      <c r="L8" s="16">
        <v>38</v>
      </c>
      <c r="M8" s="16">
        <v>61</v>
      </c>
      <c r="N8" s="16">
        <v>1</v>
      </c>
      <c r="O8" s="16">
        <v>0</v>
      </c>
      <c r="P8" s="16">
        <v>72</v>
      </c>
    </row>
    <row r="9" spans="1:16" ht="18.75" customHeight="1" hidden="1">
      <c r="A9" s="30" t="s">
        <v>4</v>
      </c>
      <c r="B9" s="15">
        <f t="shared" si="0"/>
        <v>14640</v>
      </c>
      <c r="C9" s="17">
        <f>SUM(B9/358863)*100</f>
        <v>4.07955124936257</v>
      </c>
      <c r="D9" s="16">
        <v>1099</v>
      </c>
      <c r="E9" s="16">
        <v>1213</v>
      </c>
      <c r="F9" s="16">
        <v>409</v>
      </c>
      <c r="G9" s="16">
        <v>6664</v>
      </c>
      <c r="H9" s="16">
        <v>1487</v>
      </c>
      <c r="I9" s="18">
        <v>1328</v>
      </c>
      <c r="J9" s="16">
        <v>637</v>
      </c>
      <c r="K9" s="16">
        <v>138</v>
      </c>
      <c r="L9" s="16">
        <v>111</v>
      </c>
      <c r="M9" s="16">
        <v>186</v>
      </c>
      <c r="N9" s="16">
        <v>34</v>
      </c>
      <c r="O9" s="16">
        <v>0</v>
      </c>
      <c r="P9" s="16">
        <v>1334</v>
      </c>
    </row>
    <row r="10" spans="1:16" ht="18.75" customHeight="1" hidden="1">
      <c r="A10" s="32" t="s">
        <v>42</v>
      </c>
      <c r="B10" s="15">
        <f t="shared" si="0"/>
        <v>13586</v>
      </c>
      <c r="C10" s="17">
        <f>SUM(B10/358077)*100</f>
        <v>3.794156005551878</v>
      </c>
      <c r="D10" s="16">
        <v>604</v>
      </c>
      <c r="E10" s="16">
        <v>1204</v>
      </c>
      <c r="F10" s="16">
        <v>254</v>
      </c>
      <c r="G10" s="16">
        <v>6149</v>
      </c>
      <c r="H10" s="16">
        <v>1478</v>
      </c>
      <c r="I10" s="18">
        <v>1311</v>
      </c>
      <c r="J10" s="16">
        <v>800</v>
      </c>
      <c r="K10" s="16">
        <v>46</v>
      </c>
      <c r="L10" s="16">
        <v>64</v>
      </c>
      <c r="M10" s="16">
        <v>137</v>
      </c>
      <c r="N10" s="16">
        <v>4</v>
      </c>
      <c r="O10" s="16">
        <v>1506</v>
      </c>
      <c r="P10" s="16">
        <v>29</v>
      </c>
    </row>
    <row r="11" spans="1:16" ht="18.75" customHeight="1" hidden="1">
      <c r="A11" s="32" t="s">
        <v>43</v>
      </c>
      <c r="B11" s="15">
        <f t="shared" si="0"/>
        <v>18254</v>
      </c>
      <c r="C11" s="17">
        <f>SUM(B11/356601)*100</f>
        <v>5.118886374407251</v>
      </c>
      <c r="D11" s="16">
        <v>901</v>
      </c>
      <c r="E11" s="16">
        <v>1480</v>
      </c>
      <c r="F11" s="16">
        <v>344</v>
      </c>
      <c r="G11" s="16">
        <v>8317</v>
      </c>
      <c r="H11" s="16">
        <v>1895</v>
      </c>
      <c r="I11" s="18">
        <v>1696</v>
      </c>
      <c r="J11" s="16">
        <v>1022</v>
      </c>
      <c r="K11" s="16">
        <v>52</v>
      </c>
      <c r="L11" s="16">
        <v>104</v>
      </c>
      <c r="M11" s="16">
        <v>183</v>
      </c>
      <c r="N11" s="16">
        <v>10</v>
      </c>
      <c r="O11" s="16">
        <v>2219</v>
      </c>
      <c r="P11" s="16">
        <v>31</v>
      </c>
    </row>
    <row r="12" spans="1:16" ht="18.75" customHeight="1" hidden="1">
      <c r="A12" s="32" t="s">
        <v>44</v>
      </c>
      <c r="B12" s="15">
        <f t="shared" si="0"/>
        <v>20475</v>
      </c>
      <c r="C12" s="17">
        <f>SUM(B12/355686)*100</f>
        <v>5.7564818407246845</v>
      </c>
      <c r="D12" s="16">
        <v>1012</v>
      </c>
      <c r="E12" s="16">
        <v>1799</v>
      </c>
      <c r="F12" s="16">
        <v>372</v>
      </c>
      <c r="G12" s="16">
        <v>9283</v>
      </c>
      <c r="H12" s="16">
        <v>2048</v>
      </c>
      <c r="I12" s="18">
        <v>1912</v>
      </c>
      <c r="J12" s="16">
        <v>1220</v>
      </c>
      <c r="K12" s="16">
        <v>61</v>
      </c>
      <c r="L12" s="16">
        <v>131</v>
      </c>
      <c r="M12" s="16">
        <v>238</v>
      </c>
      <c r="N12" s="16">
        <v>10</v>
      </c>
      <c r="O12" s="16">
        <v>2352</v>
      </c>
      <c r="P12" s="16">
        <v>37</v>
      </c>
    </row>
    <row r="13" spans="1:16" ht="18.75" customHeight="1" hidden="1">
      <c r="A13" s="32" t="s">
        <v>59</v>
      </c>
      <c r="B13" s="15">
        <f t="shared" si="0"/>
        <v>19452</v>
      </c>
      <c r="C13" s="17">
        <f>SUM(B13/353630)*100</f>
        <v>5.500664536379832</v>
      </c>
      <c r="D13" s="16">
        <v>888</v>
      </c>
      <c r="E13" s="16">
        <v>1763</v>
      </c>
      <c r="F13" s="16">
        <v>298</v>
      </c>
      <c r="G13" s="16">
        <v>8609</v>
      </c>
      <c r="H13" s="16">
        <v>2045</v>
      </c>
      <c r="I13" s="18">
        <v>1672</v>
      </c>
      <c r="J13" s="16">
        <v>1214</v>
      </c>
      <c r="K13" s="16">
        <v>72</v>
      </c>
      <c r="L13" s="16">
        <v>86</v>
      </c>
      <c r="M13" s="16">
        <v>252</v>
      </c>
      <c r="N13" s="16">
        <v>19</v>
      </c>
      <c r="O13" s="16">
        <v>2493</v>
      </c>
      <c r="P13" s="16">
        <v>41</v>
      </c>
    </row>
    <row r="14" spans="1:16" ht="18.75" customHeight="1">
      <c r="A14" s="32" t="s">
        <v>45</v>
      </c>
      <c r="B14" s="15">
        <f t="shared" si="0"/>
        <v>20044</v>
      </c>
      <c r="C14" s="17">
        <f>SUM(B14/353139)*100</f>
        <v>5.6759519622584875</v>
      </c>
      <c r="D14" s="16">
        <v>909</v>
      </c>
      <c r="E14" s="16">
        <v>1831</v>
      </c>
      <c r="F14" s="16">
        <v>298</v>
      </c>
      <c r="G14" s="16">
        <v>8900</v>
      </c>
      <c r="H14" s="16">
        <v>2140</v>
      </c>
      <c r="I14" s="18">
        <v>1628</v>
      </c>
      <c r="J14" s="16">
        <v>1235</v>
      </c>
      <c r="K14" s="16">
        <v>82</v>
      </c>
      <c r="L14" s="16">
        <v>62</v>
      </c>
      <c r="M14" s="16">
        <v>271</v>
      </c>
      <c r="N14" s="16">
        <v>20</v>
      </c>
      <c r="O14" s="16">
        <v>2630</v>
      </c>
      <c r="P14" s="16">
        <v>38</v>
      </c>
    </row>
    <row r="15" spans="1:16" ht="18.75" customHeight="1">
      <c r="A15" s="32" t="s">
        <v>46</v>
      </c>
      <c r="B15" s="15">
        <v>21388</v>
      </c>
      <c r="C15" s="17">
        <f>SUM(B15/352154)*100</f>
        <v>6.073479216479154</v>
      </c>
      <c r="D15" s="16">
        <v>956</v>
      </c>
      <c r="E15" s="16">
        <v>2043</v>
      </c>
      <c r="F15" s="16">
        <v>304</v>
      </c>
      <c r="G15" s="16">
        <v>9522</v>
      </c>
      <c r="H15" s="16">
        <v>2124</v>
      </c>
      <c r="I15" s="18">
        <v>1742</v>
      </c>
      <c r="J15" s="16">
        <v>1429</v>
      </c>
      <c r="K15" s="16">
        <v>93</v>
      </c>
      <c r="L15" s="16">
        <v>69</v>
      </c>
      <c r="M15" s="16">
        <v>302</v>
      </c>
      <c r="N15" s="16">
        <v>30</v>
      </c>
      <c r="O15" s="16">
        <v>2734</v>
      </c>
      <c r="P15" s="16">
        <v>40</v>
      </c>
    </row>
    <row r="16" spans="1:16" ht="18.75" customHeight="1">
      <c r="A16" s="32" t="s">
        <v>47</v>
      </c>
      <c r="B16" s="15">
        <v>23094</v>
      </c>
      <c r="C16" s="17">
        <f>SUM(B16/351146)*100</f>
        <v>6.576751550637057</v>
      </c>
      <c r="D16" s="16">
        <v>1018</v>
      </c>
      <c r="E16" s="16">
        <v>2069</v>
      </c>
      <c r="F16" s="16">
        <v>328</v>
      </c>
      <c r="G16" s="16">
        <v>10447</v>
      </c>
      <c r="H16" s="16">
        <v>2194</v>
      </c>
      <c r="I16" s="18">
        <v>1800</v>
      </c>
      <c r="J16" s="16">
        <v>1615</v>
      </c>
      <c r="K16" s="16">
        <v>91</v>
      </c>
      <c r="L16" s="16">
        <v>83</v>
      </c>
      <c r="M16" s="16">
        <v>351</v>
      </c>
      <c r="N16" s="16">
        <v>37</v>
      </c>
      <c r="O16" s="16">
        <v>2982</v>
      </c>
      <c r="P16" s="16">
        <v>79</v>
      </c>
    </row>
    <row r="17" spans="1:16" ht="18.75" customHeight="1">
      <c r="A17" s="32" t="s">
        <v>48</v>
      </c>
      <c r="B17" s="15">
        <v>24392</v>
      </c>
      <c r="C17" s="17">
        <f>SUM(B17/349149)*100</f>
        <v>6.986129131115942</v>
      </c>
      <c r="D17" s="16">
        <v>1061</v>
      </c>
      <c r="E17" s="16">
        <v>2190</v>
      </c>
      <c r="F17" s="16">
        <v>340</v>
      </c>
      <c r="G17" s="16">
        <v>11025</v>
      </c>
      <c r="H17" s="16">
        <v>2248</v>
      </c>
      <c r="I17" s="18">
        <v>1991</v>
      </c>
      <c r="J17" s="16">
        <v>1769</v>
      </c>
      <c r="K17" s="16">
        <v>88</v>
      </c>
      <c r="L17" s="16">
        <v>80</v>
      </c>
      <c r="M17" s="16">
        <v>399</v>
      </c>
      <c r="N17" s="16">
        <v>37</v>
      </c>
      <c r="O17" s="16">
        <v>3072</v>
      </c>
      <c r="P17" s="16">
        <v>92</v>
      </c>
    </row>
    <row r="18" spans="1:20" ht="18.75" customHeight="1">
      <c r="A18" s="32" t="s">
        <v>49</v>
      </c>
      <c r="B18" s="15">
        <v>24639</v>
      </c>
      <c r="C18" s="17">
        <f>SUM(B18/T18)*100</f>
        <v>7.0944836998773395</v>
      </c>
      <c r="D18" s="16">
        <v>1082</v>
      </c>
      <c r="E18" s="16">
        <v>2226</v>
      </c>
      <c r="F18" s="16">
        <v>330</v>
      </c>
      <c r="G18" s="16">
        <v>10978</v>
      </c>
      <c r="H18" s="16">
        <v>2274</v>
      </c>
      <c r="I18" s="18">
        <v>2020</v>
      </c>
      <c r="J18" s="16">
        <v>1729</v>
      </c>
      <c r="K18" s="16">
        <v>103</v>
      </c>
      <c r="L18" s="16">
        <v>81</v>
      </c>
      <c r="M18" s="16">
        <v>451</v>
      </c>
      <c r="N18" s="16">
        <v>48</v>
      </c>
      <c r="O18" s="16">
        <v>3217</v>
      </c>
      <c r="P18" s="16">
        <v>100</v>
      </c>
      <c r="S18" s="1" t="s">
        <v>35</v>
      </c>
      <c r="T18" s="1">
        <v>347298</v>
      </c>
    </row>
    <row r="19" spans="1:20" ht="18.75" customHeight="1">
      <c r="A19" s="32" t="s">
        <v>33</v>
      </c>
      <c r="B19" s="15">
        <v>26071</v>
      </c>
      <c r="C19" s="17">
        <f>SUM(B19/T19)*100</f>
        <v>7.550180566053583</v>
      </c>
      <c r="D19" s="16">
        <v>1147</v>
      </c>
      <c r="E19" s="16">
        <v>2343</v>
      </c>
      <c r="F19" s="16">
        <v>340</v>
      </c>
      <c r="G19" s="16">
        <v>11521</v>
      </c>
      <c r="H19" s="16">
        <v>2401</v>
      </c>
      <c r="I19" s="18">
        <v>2203</v>
      </c>
      <c r="J19" s="16">
        <v>1855</v>
      </c>
      <c r="K19" s="16">
        <v>105</v>
      </c>
      <c r="L19" s="16">
        <v>95</v>
      </c>
      <c r="M19" s="16">
        <v>520</v>
      </c>
      <c r="N19" s="16">
        <v>55</v>
      </c>
      <c r="O19" s="16">
        <v>3371</v>
      </c>
      <c r="P19" s="16">
        <v>115</v>
      </c>
      <c r="S19" s="1" t="s">
        <v>34</v>
      </c>
      <c r="T19" s="1">
        <v>345303</v>
      </c>
    </row>
    <row r="20" spans="1:20" ht="18.75" customHeight="1">
      <c r="A20" s="32" t="s">
        <v>55</v>
      </c>
      <c r="B20" s="15">
        <v>26033</v>
      </c>
      <c r="C20" s="17">
        <v>7.583119236124462</v>
      </c>
      <c r="D20" s="16">
        <v>1177</v>
      </c>
      <c r="E20" s="16">
        <v>2365</v>
      </c>
      <c r="F20" s="16">
        <v>347</v>
      </c>
      <c r="G20" s="16">
        <v>11189</v>
      </c>
      <c r="H20" s="16">
        <v>2434</v>
      </c>
      <c r="I20" s="18">
        <v>2283</v>
      </c>
      <c r="J20" s="16">
        <v>1881</v>
      </c>
      <c r="K20" s="16">
        <v>104</v>
      </c>
      <c r="L20" s="16">
        <v>89</v>
      </c>
      <c r="M20" s="16">
        <v>548</v>
      </c>
      <c r="N20" s="16">
        <v>68</v>
      </c>
      <c r="O20" s="16">
        <v>3416</v>
      </c>
      <c r="P20" s="16">
        <v>132</v>
      </c>
      <c r="S20" s="1" t="s">
        <v>41</v>
      </c>
      <c r="T20" s="1">
        <v>343302</v>
      </c>
    </row>
    <row r="21" spans="1:20" ht="18.75" customHeight="1">
      <c r="A21" s="32" t="s">
        <v>54</v>
      </c>
      <c r="B21" s="15">
        <v>26286</v>
      </c>
      <c r="C21" s="17">
        <v>7.698728593896899</v>
      </c>
      <c r="D21" s="16">
        <v>1181</v>
      </c>
      <c r="E21" s="16">
        <v>2416</v>
      </c>
      <c r="F21" s="16">
        <v>358</v>
      </c>
      <c r="G21" s="16">
        <v>11031</v>
      </c>
      <c r="H21" s="16">
        <v>2469</v>
      </c>
      <c r="I21" s="18">
        <v>2388</v>
      </c>
      <c r="J21" s="16">
        <v>1936</v>
      </c>
      <c r="K21" s="16">
        <v>101</v>
      </c>
      <c r="L21" s="16">
        <v>83</v>
      </c>
      <c r="M21" s="16">
        <v>586</v>
      </c>
      <c r="N21" s="16">
        <v>82</v>
      </c>
      <c r="O21" s="16">
        <v>3518</v>
      </c>
      <c r="P21" s="16">
        <v>137</v>
      </c>
      <c r="S21" s="1" t="s">
        <v>53</v>
      </c>
      <c r="T21" s="1">
        <v>341433</v>
      </c>
    </row>
    <row r="22" spans="1:20" ht="18.75" customHeight="1">
      <c r="A22" s="32" t="s">
        <v>57</v>
      </c>
      <c r="B22" s="15">
        <v>26463</v>
      </c>
      <c r="C22" s="17">
        <v>7.761229924566816</v>
      </c>
      <c r="D22" s="16">
        <v>1177</v>
      </c>
      <c r="E22" s="16">
        <v>2546</v>
      </c>
      <c r="F22" s="16">
        <v>347</v>
      </c>
      <c r="G22" s="16">
        <v>10684</v>
      </c>
      <c r="H22" s="16">
        <v>2461</v>
      </c>
      <c r="I22" s="18">
        <v>2470</v>
      </c>
      <c r="J22" s="16">
        <v>1983</v>
      </c>
      <c r="K22" s="16">
        <v>106</v>
      </c>
      <c r="L22" s="16">
        <v>83</v>
      </c>
      <c r="M22" s="16">
        <v>636</v>
      </c>
      <c r="N22" s="16">
        <v>98</v>
      </c>
      <c r="O22" s="16">
        <v>3737</v>
      </c>
      <c r="P22" s="16">
        <v>135</v>
      </c>
      <c r="S22" s="1" t="s">
        <v>56</v>
      </c>
      <c r="T22" s="1">
        <v>340964</v>
      </c>
    </row>
    <row r="23" spans="1:20" ht="18.75" customHeight="1">
      <c r="A23" s="32" t="s">
        <v>58</v>
      </c>
      <c r="B23" s="15">
        <v>25440</v>
      </c>
      <c r="C23" s="17">
        <v>7.50874396776907</v>
      </c>
      <c r="D23" s="16">
        <v>1112</v>
      </c>
      <c r="E23" s="16">
        <v>2524</v>
      </c>
      <c r="F23" s="16">
        <v>321</v>
      </c>
      <c r="G23" s="16">
        <v>9911</v>
      </c>
      <c r="H23" s="16">
        <v>2411</v>
      </c>
      <c r="I23" s="18">
        <v>2453</v>
      </c>
      <c r="J23" s="16">
        <v>1911</v>
      </c>
      <c r="K23" s="16">
        <v>97</v>
      </c>
      <c r="L23" s="16">
        <v>62</v>
      </c>
      <c r="M23" s="16">
        <v>638</v>
      </c>
      <c r="N23" s="16">
        <v>109</v>
      </c>
      <c r="O23" s="16">
        <v>3754</v>
      </c>
      <c r="P23" s="16">
        <v>137</v>
      </c>
      <c r="S23" s="1" t="s">
        <v>60</v>
      </c>
      <c r="T23" s="1">
        <v>338805</v>
      </c>
    </row>
    <row r="24" spans="1:16" ht="6" customHeight="1">
      <c r="A24" s="31"/>
      <c r="B24" s="15"/>
      <c r="C24" s="17"/>
      <c r="D24" s="16"/>
      <c r="E24" s="16"/>
      <c r="F24" s="16"/>
      <c r="G24" s="16"/>
      <c r="H24" s="16"/>
      <c r="I24" s="18"/>
      <c r="J24" s="16"/>
      <c r="K24" s="16"/>
      <c r="L24" s="16"/>
      <c r="M24" s="16"/>
      <c r="N24" s="16"/>
      <c r="O24" s="16"/>
      <c r="P24" s="16"/>
    </row>
    <row r="25" spans="1:20" ht="18.75" customHeight="1">
      <c r="A25" s="32" t="s">
        <v>61</v>
      </c>
      <c r="B25" s="15">
        <f>SUM(B27:B39,D25:P25)/2</f>
        <v>25851</v>
      </c>
      <c r="C25" s="17">
        <f>SUM(B25/T25)*100</f>
        <v>7.674609159299129</v>
      </c>
      <c r="D25" s="16">
        <f>SUM(D27:D39)</f>
        <v>1119</v>
      </c>
      <c r="E25" s="16">
        <f>SUM(E27:E39)</f>
        <v>2587</v>
      </c>
      <c r="F25" s="16">
        <f aca="true" t="shared" si="1" ref="F25:P25">SUM(F27:F39)</f>
        <v>316</v>
      </c>
      <c r="G25" s="16">
        <f t="shared" si="1"/>
        <v>9874</v>
      </c>
      <c r="H25" s="16">
        <f t="shared" si="1"/>
        <v>2409</v>
      </c>
      <c r="I25" s="18">
        <f t="shared" si="1"/>
        <v>2600</v>
      </c>
      <c r="J25" s="16">
        <f t="shared" si="1"/>
        <v>1992</v>
      </c>
      <c r="K25" s="16">
        <f t="shared" si="1"/>
        <v>94</v>
      </c>
      <c r="L25" s="16">
        <f t="shared" si="1"/>
        <v>61</v>
      </c>
      <c r="M25" s="16">
        <f t="shared" si="1"/>
        <v>707</v>
      </c>
      <c r="N25" s="16">
        <f t="shared" si="1"/>
        <v>132</v>
      </c>
      <c r="O25" s="16">
        <f t="shared" si="1"/>
        <v>3809</v>
      </c>
      <c r="P25" s="16">
        <f t="shared" si="1"/>
        <v>151</v>
      </c>
      <c r="S25" s="1" t="s">
        <v>62</v>
      </c>
      <c r="T25" s="1">
        <v>336838</v>
      </c>
    </row>
    <row r="26" spans="1:16" ht="6.75" customHeight="1">
      <c r="A26" s="33"/>
      <c r="B26" s="13"/>
      <c r="C26" s="14"/>
      <c r="D26" s="14"/>
      <c r="E26" s="14"/>
      <c r="F26" s="14"/>
      <c r="G26" s="14"/>
      <c r="H26" s="14"/>
      <c r="I26" s="21"/>
      <c r="J26" s="14"/>
      <c r="K26" s="14"/>
      <c r="L26" s="14"/>
      <c r="M26" s="14"/>
      <c r="N26" s="14"/>
      <c r="O26" s="14"/>
      <c r="P26" s="14"/>
    </row>
    <row r="27" spans="1:20" ht="18.75" customHeight="1">
      <c r="A27" s="30" t="s">
        <v>5</v>
      </c>
      <c r="B27" s="15">
        <f aca="true" t="shared" si="2" ref="B27:B39">SUM(D27:P27)</f>
        <v>6478</v>
      </c>
      <c r="C27" s="17">
        <f>(B27/T27)*100</f>
        <v>5.956507746770264</v>
      </c>
      <c r="D27" s="16">
        <v>334</v>
      </c>
      <c r="E27" s="16">
        <v>684</v>
      </c>
      <c r="F27" s="16">
        <v>76</v>
      </c>
      <c r="G27" s="16">
        <v>2248</v>
      </c>
      <c r="H27" s="16">
        <v>454</v>
      </c>
      <c r="I27" s="18">
        <v>736</v>
      </c>
      <c r="J27" s="16">
        <v>581</v>
      </c>
      <c r="K27" s="16">
        <v>27</v>
      </c>
      <c r="L27" s="16">
        <v>16</v>
      </c>
      <c r="M27" s="16">
        <v>250</v>
      </c>
      <c r="N27" s="16">
        <v>62</v>
      </c>
      <c r="O27" s="16">
        <v>964</v>
      </c>
      <c r="P27" s="16">
        <v>46</v>
      </c>
      <c r="Q27" s="19" t="s">
        <v>2</v>
      </c>
      <c r="T27" s="1">
        <v>108755</v>
      </c>
    </row>
    <row r="28" spans="1:20" ht="18.75" customHeight="1">
      <c r="A28" s="30" t="s">
        <v>6</v>
      </c>
      <c r="B28" s="15">
        <f t="shared" si="2"/>
        <v>1134</v>
      </c>
      <c r="C28" s="17">
        <f aca="true" t="shared" si="3" ref="C28:C39">(B28/T28)*100</f>
        <v>9.682377049180328</v>
      </c>
      <c r="D28" s="16">
        <v>49</v>
      </c>
      <c r="E28" s="16">
        <v>146</v>
      </c>
      <c r="F28" s="16">
        <v>12</v>
      </c>
      <c r="G28" s="16">
        <v>455</v>
      </c>
      <c r="H28" s="16">
        <v>98</v>
      </c>
      <c r="I28" s="18">
        <v>118</v>
      </c>
      <c r="J28" s="16">
        <v>89</v>
      </c>
      <c r="K28" s="16">
        <v>2</v>
      </c>
      <c r="L28" s="16">
        <v>2</v>
      </c>
      <c r="M28" s="16">
        <v>33</v>
      </c>
      <c r="N28" s="16">
        <v>3</v>
      </c>
      <c r="O28" s="16">
        <v>122</v>
      </c>
      <c r="P28" s="16">
        <v>5</v>
      </c>
      <c r="T28" s="1">
        <v>11712</v>
      </c>
    </row>
    <row r="29" spans="1:20" ht="18.75" customHeight="1">
      <c r="A29" s="30" t="s">
        <v>7</v>
      </c>
      <c r="B29" s="15">
        <f t="shared" si="2"/>
        <v>2979</v>
      </c>
      <c r="C29" s="17">
        <f t="shared" si="3"/>
        <v>11.261908362316648</v>
      </c>
      <c r="D29" s="16">
        <v>100</v>
      </c>
      <c r="E29" s="16">
        <v>191</v>
      </c>
      <c r="F29" s="16">
        <v>30</v>
      </c>
      <c r="G29" s="16">
        <v>1080</v>
      </c>
      <c r="H29" s="16">
        <v>250</v>
      </c>
      <c r="I29" s="18">
        <v>205</v>
      </c>
      <c r="J29" s="16">
        <v>150</v>
      </c>
      <c r="K29" s="16">
        <v>9</v>
      </c>
      <c r="L29" s="16">
        <v>5</v>
      </c>
      <c r="M29" s="16">
        <v>37</v>
      </c>
      <c r="N29" s="16">
        <v>4</v>
      </c>
      <c r="O29" s="16">
        <v>905</v>
      </c>
      <c r="P29" s="16">
        <v>13</v>
      </c>
      <c r="T29" s="1">
        <v>26452</v>
      </c>
    </row>
    <row r="30" spans="1:20" ht="18.75" customHeight="1">
      <c r="A30" s="30" t="s">
        <v>8</v>
      </c>
      <c r="B30" s="15">
        <f t="shared" si="2"/>
        <v>1648</v>
      </c>
      <c r="C30" s="17">
        <f t="shared" si="3"/>
        <v>8.186785891703925</v>
      </c>
      <c r="D30" s="16">
        <v>58</v>
      </c>
      <c r="E30" s="16">
        <v>153</v>
      </c>
      <c r="F30" s="16">
        <v>15</v>
      </c>
      <c r="G30" s="16">
        <v>650</v>
      </c>
      <c r="H30" s="16">
        <v>172</v>
      </c>
      <c r="I30" s="18">
        <v>169</v>
      </c>
      <c r="J30" s="16">
        <v>122</v>
      </c>
      <c r="K30" s="16">
        <v>7</v>
      </c>
      <c r="L30" s="16">
        <v>3</v>
      </c>
      <c r="M30" s="16">
        <v>48</v>
      </c>
      <c r="N30" s="16">
        <v>9</v>
      </c>
      <c r="O30" s="16">
        <v>235</v>
      </c>
      <c r="P30" s="16">
        <v>7</v>
      </c>
      <c r="T30" s="1">
        <v>20130</v>
      </c>
    </row>
    <row r="31" spans="1:20" ht="18.75" customHeight="1">
      <c r="A31" s="30" t="s">
        <v>9</v>
      </c>
      <c r="B31" s="15">
        <f t="shared" si="2"/>
        <v>5273</v>
      </c>
      <c r="C31" s="17">
        <f t="shared" si="3"/>
        <v>6.5532412010340035</v>
      </c>
      <c r="D31" s="16">
        <v>208</v>
      </c>
      <c r="E31" s="16">
        <v>580</v>
      </c>
      <c r="F31" s="16">
        <v>77</v>
      </c>
      <c r="G31" s="16">
        <v>1939</v>
      </c>
      <c r="H31" s="16">
        <v>493</v>
      </c>
      <c r="I31" s="18">
        <v>574</v>
      </c>
      <c r="J31" s="16">
        <v>450</v>
      </c>
      <c r="K31" s="16">
        <v>21</v>
      </c>
      <c r="L31" s="16">
        <v>13</v>
      </c>
      <c r="M31" s="16">
        <v>164</v>
      </c>
      <c r="N31" s="16">
        <v>38</v>
      </c>
      <c r="O31" s="16">
        <v>683</v>
      </c>
      <c r="P31" s="16">
        <v>33</v>
      </c>
      <c r="T31" s="1">
        <v>80464</v>
      </c>
    </row>
    <row r="32" spans="1:20" ht="18.75" customHeight="1">
      <c r="A32" s="30" t="s">
        <v>10</v>
      </c>
      <c r="B32" s="15">
        <f t="shared" si="2"/>
        <v>1689</v>
      </c>
      <c r="C32" s="17">
        <f t="shared" si="3"/>
        <v>9.132691683789337</v>
      </c>
      <c r="D32" s="16">
        <v>73</v>
      </c>
      <c r="E32" s="16">
        <v>171</v>
      </c>
      <c r="F32" s="16">
        <v>25</v>
      </c>
      <c r="G32" s="16">
        <v>650</v>
      </c>
      <c r="H32" s="16">
        <v>164</v>
      </c>
      <c r="I32" s="18">
        <v>153</v>
      </c>
      <c r="J32" s="16">
        <v>140</v>
      </c>
      <c r="K32" s="16">
        <v>6</v>
      </c>
      <c r="L32" s="16">
        <v>3</v>
      </c>
      <c r="M32" s="16">
        <v>58</v>
      </c>
      <c r="N32" s="16">
        <v>6</v>
      </c>
      <c r="O32" s="16">
        <v>233</v>
      </c>
      <c r="P32" s="16">
        <v>7</v>
      </c>
      <c r="T32" s="1">
        <v>18494</v>
      </c>
    </row>
    <row r="33" spans="1:20" ht="18.75" customHeight="1">
      <c r="A33" s="30" t="s">
        <v>11</v>
      </c>
      <c r="B33" s="15">
        <f t="shared" si="2"/>
        <v>1350</v>
      </c>
      <c r="C33" s="17">
        <f t="shared" si="3"/>
        <v>9.756450097564501</v>
      </c>
      <c r="D33" s="16">
        <v>50</v>
      </c>
      <c r="E33" s="16">
        <v>139</v>
      </c>
      <c r="F33" s="16">
        <v>26</v>
      </c>
      <c r="G33" s="16">
        <v>650</v>
      </c>
      <c r="H33" s="16">
        <v>123</v>
      </c>
      <c r="I33" s="18">
        <v>109</v>
      </c>
      <c r="J33" s="16">
        <v>76</v>
      </c>
      <c r="K33" s="16">
        <v>5</v>
      </c>
      <c r="L33" s="16">
        <v>6</v>
      </c>
      <c r="M33" s="16">
        <v>36</v>
      </c>
      <c r="N33" s="16">
        <v>2</v>
      </c>
      <c r="O33" s="16">
        <v>123</v>
      </c>
      <c r="P33" s="16">
        <v>5</v>
      </c>
      <c r="T33" s="1">
        <v>13837</v>
      </c>
    </row>
    <row r="34" spans="1:20" ht="18.75" customHeight="1">
      <c r="A34" s="30" t="s">
        <v>12</v>
      </c>
      <c r="B34" s="15">
        <f t="shared" si="2"/>
        <v>377</v>
      </c>
      <c r="C34" s="17">
        <f t="shared" si="3"/>
        <v>7.761992999794113</v>
      </c>
      <c r="D34" s="16">
        <v>18</v>
      </c>
      <c r="E34" s="16">
        <v>26</v>
      </c>
      <c r="F34" s="16">
        <v>5</v>
      </c>
      <c r="G34" s="16">
        <v>167</v>
      </c>
      <c r="H34" s="16">
        <v>55</v>
      </c>
      <c r="I34" s="18">
        <v>35</v>
      </c>
      <c r="J34" s="16">
        <v>27</v>
      </c>
      <c r="K34" s="16">
        <v>0</v>
      </c>
      <c r="L34" s="16">
        <v>1</v>
      </c>
      <c r="M34" s="16">
        <v>6</v>
      </c>
      <c r="N34" s="16">
        <v>1</v>
      </c>
      <c r="O34" s="16">
        <v>34</v>
      </c>
      <c r="P34" s="16">
        <v>2</v>
      </c>
      <c r="T34" s="1">
        <v>4857</v>
      </c>
    </row>
    <row r="35" spans="1:20" ht="18.75" customHeight="1">
      <c r="A35" s="30" t="s">
        <v>13</v>
      </c>
      <c r="B35" s="15">
        <f t="shared" si="2"/>
        <v>1112</v>
      </c>
      <c r="C35" s="17">
        <f t="shared" si="3"/>
        <v>8.833809977756593</v>
      </c>
      <c r="D35" s="16">
        <v>61</v>
      </c>
      <c r="E35" s="16">
        <v>133</v>
      </c>
      <c r="F35" s="16">
        <v>15</v>
      </c>
      <c r="G35" s="16">
        <v>466</v>
      </c>
      <c r="H35" s="16">
        <v>124</v>
      </c>
      <c r="I35" s="18">
        <v>116</v>
      </c>
      <c r="J35" s="16">
        <v>85</v>
      </c>
      <c r="K35" s="16">
        <v>8</v>
      </c>
      <c r="L35" s="16">
        <v>0</v>
      </c>
      <c r="M35" s="16">
        <v>22</v>
      </c>
      <c r="N35" s="16">
        <v>1</v>
      </c>
      <c r="O35" s="16">
        <v>80</v>
      </c>
      <c r="P35" s="16">
        <v>1</v>
      </c>
      <c r="T35" s="1">
        <v>12588</v>
      </c>
    </row>
    <row r="36" spans="1:20" ht="18.75" customHeight="1">
      <c r="A36" s="30" t="s">
        <v>14</v>
      </c>
      <c r="B36" s="15">
        <f t="shared" si="2"/>
        <v>1103</v>
      </c>
      <c r="C36" s="17">
        <f t="shared" si="3"/>
        <v>9.686484587687714</v>
      </c>
      <c r="D36" s="16">
        <v>63</v>
      </c>
      <c r="E36" s="16">
        <v>86</v>
      </c>
      <c r="F36" s="16">
        <v>10</v>
      </c>
      <c r="G36" s="16">
        <v>463</v>
      </c>
      <c r="H36" s="16">
        <v>116</v>
      </c>
      <c r="I36" s="18">
        <v>97</v>
      </c>
      <c r="J36" s="16">
        <v>85</v>
      </c>
      <c r="K36" s="16">
        <v>2</v>
      </c>
      <c r="L36" s="16">
        <v>4</v>
      </c>
      <c r="M36" s="16">
        <v>18</v>
      </c>
      <c r="N36" s="16">
        <v>0</v>
      </c>
      <c r="O36" s="16">
        <v>153</v>
      </c>
      <c r="P36" s="16">
        <v>6</v>
      </c>
      <c r="Q36" s="19" t="s">
        <v>2</v>
      </c>
      <c r="T36" s="1">
        <v>11387</v>
      </c>
    </row>
    <row r="37" spans="1:20" ht="18.75" customHeight="1">
      <c r="A37" s="30" t="s">
        <v>15</v>
      </c>
      <c r="B37" s="15">
        <f t="shared" si="2"/>
        <v>1441</v>
      </c>
      <c r="C37" s="17">
        <f t="shared" si="3"/>
        <v>9.497133065313387</v>
      </c>
      <c r="D37" s="16">
        <v>59</v>
      </c>
      <c r="E37" s="16">
        <v>176</v>
      </c>
      <c r="F37" s="16">
        <v>13</v>
      </c>
      <c r="G37" s="16">
        <v>532</v>
      </c>
      <c r="H37" s="16">
        <v>210</v>
      </c>
      <c r="I37" s="18">
        <v>151</v>
      </c>
      <c r="J37" s="16">
        <v>91</v>
      </c>
      <c r="K37" s="16">
        <v>5</v>
      </c>
      <c r="L37" s="16">
        <v>5</v>
      </c>
      <c r="M37" s="16">
        <v>22</v>
      </c>
      <c r="N37" s="16">
        <v>4</v>
      </c>
      <c r="O37" s="16">
        <v>159</v>
      </c>
      <c r="P37" s="16">
        <v>14</v>
      </c>
      <c r="T37" s="1">
        <v>15173</v>
      </c>
    </row>
    <row r="38" spans="1:20" ht="18.75" customHeight="1">
      <c r="A38" s="30" t="s">
        <v>16</v>
      </c>
      <c r="B38" s="15">
        <f t="shared" si="2"/>
        <v>704</v>
      </c>
      <c r="C38" s="17">
        <f t="shared" si="3"/>
        <v>10.420367081113085</v>
      </c>
      <c r="D38" s="16">
        <v>26</v>
      </c>
      <c r="E38" s="16">
        <v>74</v>
      </c>
      <c r="F38" s="16">
        <v>8</v>
      </c>
      <c r="G38" s="16">
        <v>283</v>
      </c>
      <c r="H38" s="16">
        <v>78</v>
      </c>
      <c r="I38" s="18">
        <v>78</v>
      </c>
      <c r="J38" s="16">
        <v>50</v>
      </c>
      <c r="K38" s="16">
        <v>1</v>
      </c>
      <c r="L38" s="16">
        <v>3</v>
      </c>
      <c r="M38" s="16">
        <v>6</v>
      </c>
      <c r="N38" s="16">
        <v>1</v>
      </c>
      <c r="O38" s="16">
        <v>89</v>
      </c>
      <c r="P38" s="16">
        <v>7</v>
      </c>
      <c r="T38" s="1">
        <v>6756</v>
      </c>
    </row>
    <row r="39" spans="1:20" ht="18.75" customHeight="1">
      <c r="A39" s="30" t="s">
        <v>17</v>
      </c>
      <c r="B39" s="15">
        <f t="shared" si="2"/>
        <v>563</v>
      </c>
      <c r="C39" s="17">
        <f t="shared" si="3"/>
        <v>9.032568586555431</v>
      </c>
      <c r="D39" s="16">
        <v>20</v>
      </c>
      <c r="E39" s="16">
        <v>28</v>
      </c>
      <c r="F39" s="16">
        <v>4</v>
      </c>
      <c r="G39" s="16">
        <v>291</v>
      </c>
      <c r="H39" s="16">
        <v>72</v>
      </c>
      <c r="I39" s="18">
        <v>59</v>
      </c>
      <c r="J39" s="16">
        <v>46</v>
      </c>
      <c r="K39" s="16">
        <v>1</v>
      </c>
      <c r="L39" s="16">
        <v>0</v>
      </c>
      <c r="M39" s="16">
        <v>7</v>
      </c>
      <c r="N39" s="16">
        <v>1</v>
      </c>
      <c r="O39" s="16">
        <v>29</v>
      </c>
      <c r="P39" s="16">
        <v>5</v>
      </c>
      <c r="T39" s="1">
        <v>6233</v>
      </c>
    </row>
    <row r="40" spans="1:16" ht="14.25" customHeight="1" thickBot="1">
      <c r="A40" s="4"/>
      <c r="B40" s="6"/>
      <c r="C40" s="3"/>
      <c r="D40" s="3"/>
      <c r="E40" s="3"/>
      <c r="F40" s="3"/>
      <c r="G40" s="3"/>
      <c r="H40" s="3"/>
      <c r="I40" s="22"/>
      <c r="J40" s="3"/>
      <c r="K40" s="3"/>
      <c r="L40" s="3"/>
      <c r="M40" s="3"/>
      <c r="N40" s="3"/>
      <c r="O40" s="3"/>
      <c r="P40" s="3"/>
    </row>
    <row r="41" spans="1:16" s="9" customFormat="1" ht="13.5" customHeight="1">
      <c r="A41" s="8" t="s">
        <v>50</v>
      </c>
      <c r="H41" s="34" t="s">
        <v>51</v>
      </c>
      <c r="I41" s="23"/>
      <c r="K41" s="10"/>
      <c r="P41" s="11"/>
    </row>
    <row r="42" spans="1:16" s="9" customFormat="1" ht="13.5" customHeight="1">
      <c r="A42" s="12" t="s">
        <v>52</v>
      </c>
      <c r="I42" s="23"/>
      <c r="K42" s="11"/>
      <c r="P42" s="11"/>
    </row>
    <row r="43" spans="1:7" ht="39" customHeight="1">
      <c r="A43" s="47" t="s">
        <v>40</v>
      </c>
      <c r="B43" s="47"/>
      <c r="C43" s="47"/>
      <c r="D43" s="47"/>
      <c r="E43" s="47"/>
      <c r="F43" s="47"/>
      <c r="G43" s="47"/>
    </row>
    <row r="44" ht="19.5" customHeight="1">
      <c r="A44" s="1" t="s">
        <v>39</v>
      </c>
    </row>
  </sheetData>
  <mergeCells count="19">
    <mergeCell ref="A43:G43"/>
    <mergeCell ref="N5:N7"/>
    <mergeCell ref="O5:O7"/>
    <mergeCell ref="P5:P7"/>
    <mergeCell ref="E5:E7"/>
    <mergeCell ref="F5:F7"/>
    <mergeCell ref="G5:G7"/>
    <mergeCell ref="H5:H7"/>
    <mergeCell ref="I5:I7"/>
    <mergeCell ref="A2:G2"/>
    <mergeCell ref="H2:P2"/>
    <mergeCell ref="J5:J7"/>
    <mergeCell ref="K5:K7"/>
    <mergeCell ref="L5:L7"/>
    <mergeCell ref="M5:M7"/>
    <mergeCell ref="B5:B7"/>
    <mergeCell ref="A5:A7"/>
    <mergeCell ref="C6:C7"/>
    <mergeCell ref="D5:D7"/>
  </mergeCells>
  <printOptions/>
  <pageMargins left="0.5905511811023623" right="1.2598425196850394" top="0.3937007874015748" bottom="0.2" header="0.2" footer="0.18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SkyUN.Org</cp:lastModifiedBy>
  <cp:lastPrinted>2012-11-07T03:36:15Z</cp:lastPrinted>
  <dcterms:modified xsi:type="dcterms:W3CDTF">2012-11-07T03:47:29Z</dcterms:modified>
  <cp:category/>
  <cp:version/>
  <cp:contentType/>
  <cp:contentStatus/>
</cp:coreProperties>
</file>