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65" windowHeight="4875" tabRatio="599" activeTab="1"/>
  </bookViews>
  <sheets>
    <sheet name="八十 三" sheetId="1" r:id="rId1"/>
    <sheet name="98新改版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1">'98新改版'!$A$1:$BW$47</definedName>
    <definedName name="_xlnm.Print_Area" localSheetId="0">'八十 三'!$A$1:$BP$44</definedName>
  </definedNames>
  <calcPr fullCalcOnLoad="1"/>
</workbook>
</file>

<file path=xl/sharedStrings.xml><?xml version="1.0" encoding="utf-8"?>
<sst xmlns="http://schemas.openxmlformats.org/spreadsheetml/2006/main" count="416" uniqueCount="143">
  <si>
    <t>單位：新臺幣千元</t>
  </si>
  <si>
    <t>單位：新臺幣千元、件</t>
  </si>
  <si>
    <r>
      <t>八十四年</t>
    </r>
    <r>
      <rPr>
        <sz val="9"/>
        <rFont val="Times New Roman"/>
        <family val="1"/>
      </rPr>
      <t xml:space="preserve"> 1995</t>
    </r>
  </si>
  <si>
    <r>
      <t xml:space="preserve">年　別
</t>
    </r>
    <r>
      <rPr>
        <sz val="9"/>
        <rFont val="Times New Roman"/>
        <family val="1"/>
      </rPr>
      <t>Year</t>
    </r>
  </si>
  <si>
    <r>
      <t xml:space="preserve">合　計
</t>
    </r>
    <r>
      <rPr>
        <sz val="9"/>
        <rFont val="Times New Roman"/>
        <family val="1"/>
      </rPr>
      <t>Total</t>
    </r>
  </si>
  <si>
    <r>
      <t xml:space="preserve">濫伐林木
</t>
    </r>
    <r>
      <rPr>
        <sz val="9"/>
        <rFont val="Times New Roman"/>
        <family val="1"/>
      </rPr>
      <t>Unlawful Lagging</t>
    </r>
  </si>
  <si>
    <r>
      <t xml:space="preserve">濫墾林地
</t>
    </r>
    <r>
      <rPr>
        <sz val="9"/>
        <rFont val="Times New Roman"/>
        <family val="1"/>
      </rPr>
      <t>Unlawful Use of Land</t>
    </r>
  </si>
  <si>
    <r>
      <t xml:space="preserve">濫墾山坡地
</t>
    </r>
    <r>
      <rPr>
        <sz val="9"/>
        <rFont val="Times New Roman"/>
        <family val="1"/>
      </rPr>
      <t>Unlawful use of Mountain Slope</t>
    </r>
  </si>
  <si>
    <r>
      <t xml:space="preserve">年　別
</t>
    </r>
    <r>
      <rPr>
        <sz val="9"/>
        <rFont val="Times New Roman"/>
        <family val="1"/>
      </rPr>
      <t>Year</t>
    </r>
  </si>
  <si>
    <r>
      <t xml:space="preserve">總　　計
</t>
    </r>
    <r>
      <rPr>
        <sz val="9"/>
        <rFont val="Times New Roman"/>
        <family val="1"/>
      </rPr>
      <t>Grand Total</t>
    </r>
  </si>
  <si>
    <r>
      <t xml:space="preserve">金額
</t>
    </r>
    <r>
      <rPr>
        <sz val="9"/>
        <rFont val="Times New Roman"/>
        <family val="1"/>
      </rPr>
      <t>Amount</t>
    </r>
  </si>
  <si>
    <r>
      <t xml:space="preserve">件數
</t>
    </r>
    <r>
      <rPr>
        <sz val="9"/>
        <rFont val="Times New Roman"/>
        <family val="1"/>
      </rPr>
      <t>Cases</t>
    </r>
  </si>
  <si>
    <r>
      <t xml:space="preserve">金額
</t>
    </r>
    <r>
      <rPr>
        <sz val="9"/>
        <rFont val="Times New Roman"/>
        <family val="1"/>
      </rPr>
      <t>Amount</t>
    </r>
  </si>
  <si>
    <r>
      <t xml:space="preserve">其　　他
</t>
    </r>
    <r>
      <rPr>
        <sz val="9"/>
        <rFont val="Times New Roman"/>
        <family val="1"/>
      </rPr>
      <t>Others</t>
    </r>
  </si>
  <si>
    <r>
      <t xml:space="preserve">農　　　　　　　　林
</t>
    </r>
    <r>
      <rPr>
        <sz val="9"/>
        <rFont val="Times New Roman"/>
        <family val="1"/>
      </rPr>
      <t>Unlawful Lagging and use of land</t>
    </r>
  </si>
  <si>
    <r>
      <t xml:space="preserve">合　計
</t>
    </r>
    <r>
      <rPr>
        <sz val="9"/>
        <rFont val="Times New Roman"/>
        <family val="1"/>
      </rPr>
      <t>Total</t>
    </r>
  </si>
  <si>
    <r>
      <t xml:space="preserve">營業稅
</t>
    </r>
    <r>
      <rPr>
        <sz val="9"/>
        <rFont val="Times New Roman"/>
        <family val="1"/>
      </rPr>
      <t>Business Tax</t>
    </r>
  </si>
  <si>
    <r>
      <t xml:space="preserve">綜合營利所得稅
</t>
    </r>
    <r>
      <rPr>
        <sz val="9"/>
        <rFont val="Times New Roman"/>
        <family val="1"/>
      </rPr>
      <t>Business Income Tax</t>
    </r>
  </si>
  <si>
    <r>
      <t xml:space="preserve">貨物稅
</t>
    </r>
    <r>
      <rPr>
        <sz val="9"/>
        <rFont val="Times New Roman"/>
        <family val="1"/>
      </rPr>
      <t>Commodity Tax</t>
    </r>
  </si>
  <si>
    <r>
      <t xml:space="preserve">印花稅
</t>
    </r>
    <r>
      <rPr>
        <sz val="9"/>
        <rFont val="Times New Roman"/>
        <family val="1"/>
      </rPr>
      <t>Stamp Tax</t>
    </r>
  </si>
  <si>
    <r>
      <t xml:space="preserve">其　他
</t>
    </r>
    <r>
      <rPr>
        <sz val="9"/>
        <rFont val="Times New Roman"/>
        <family val="1"/>
      </rPr>
      <t>Others</t>
    </r>
  </si>
  <si>
    <r>
      <t xml:space="preserve">漏稅
</t>
    </r>
    <r>
      <rPr>
        <sz val="9"/>
        <rFont val="Times New Roman"/>
        <family val="1"/>
      </rPr>
      <t>Tax Evasion</t>
    </r>
  </si>
  <si>
    <r>
      <t xml:space="preserve">違　反　工　商　登　記
</t>
    </r>
    <r>
      <rPr>
        <sz val="9"/>
        <rFont val="Times New Roman"/>
        <family val="1"/>
      </rPr>
      <t>Against Regulations on Commerce &amp; Industry  Registration</t>
    </r>
  </si>
  <si>
    <r>
      <t xml:space="preserve">工　廠
</t>
    </r>
    <r>
      <rPr>
        <sz val="9"/>
        <rFont val="Times New Roman"/>
        <family val="1"/>
      </rPr>
      <t>Industry</t>
    </r>
  </si>
  <si>
    <r>
      <t xml:space="preserve">商　業
</t>
    </r>
    <r>
      <rPr>
        <sz val="9"/>
        <rFont val="Times New Roman"/>
        <family val="1"/>
      </rPr>
      <t>Commerce</t>
    </r>
  </si>
  <si>
    <r>
      <t xml:space="preserve">商標專利
</t>
    </r>
    <r>
      <rPr>
        <sz val="9"/>
        <rFont val="Times New Roman"/>
        <family val="1"/>
      </rPr>
      <t>Trademarks &amp; Patents</t>
    </r>
  </si>
  <si>
    <r>
      <t xml:space="preserve">著作權
</t>
    </r>
    <r>
      <rPr>
        <sz val="9"/>
        <rFont val="Times New Roman"/>
        <family val="1"/>
      </rPr>
      <t>Literary Property</t>
    </r>
  </si>
  <si>
    <r>
      <t xml:space="preserve">行使偽造幣券
</t>
    </r>
    <r>
      <rPr>
        <sz val="9"/>
        <rFont val="Times New Roman"/>
        <family val="1"/>
      </rPr>
      <t>Perform Counterfeit Currency</t>
    </r>
  </si>
  <si>
    <r>
      <t xml:space="preserve">偽造幣券
</t>
    </r>
    <r>
      <rPr>
        <sz val="9"/>
        <rFont val="Times New Roman"/>
        <family val="1"/>
      </rPr>
      <t>Counterfeit Currency</t>
    </r>
  </si>
  <si>
    <r>
      <t xml:space="preserve">地下金融
</t>
    </r>
    <r>
      <rPr>
        <sz val="9"/>
        <rFont val="Times New Roman"/>
        <family val="1"/>
      </rPr>
      <t>Underground Finance</t>
    </r>
  </si>
  <si>
    <r>
      <t xml:space="preserve">走　　　　　　私
</t>
    </r>
    <r>
      <rPr>
        <sz val="9"/>
        <rFont val="Times New Roman"/>
        <family val="1"/>
      </rPr>
      <t>Smuggling</t>
    </r>
  </si>
  <si>
    <t>Cases</t>
  </si>
  <si>
    <t xml:space="preserve">            件　　 </t>
  </si>
  <si>
    <r>
      <t xml:space="preserve">大陸物品
</t>
    </r>
    <r>
      <rPr>
        <sz val="9"/>
        <rFont val="Times New Roman"/>
        <family val="1"/>
      </rPr>
      <t>Goods from Mainland China</t>
    </r>
  </si>
  <si>
    <r>
      <t xml:space="preserve">一般物品
</t>
    </r>
    <r>
      <rPr>
        <sz val="9"/>
        <rFont val="Times New Roman"/>
        <family val="1"/>
      </rPr>
      <t>General Goods</t>
    </r>
  </si>
  <si>
    <r>
      <t xml:space="preserve">漏稅
</t>
    </r>
    <r>
      <rPr>
        <sz val="9"/>
        <rFont val="Times New Roman"/>
        <family val="1"/>
      </rPr>
      <t>Tax Evasion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</si>
  <si>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N.T.$1000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Cases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</si>
  <si>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N.T.$1000</t>
    </r>
  </si>
  <si>
    <r>
      <t xml:space="preserve">侵害智慧財產權
</t>
    </r>
    <r>
      <rPr>
        <sz val="9"/>
        <rFont val="Times New Roman"/>
        <family val="1"/>
      </rPr>
      <t>Infringement of Intellectual Property Rights</t>
    </r>
  </si>
  <si>
    <r>
      <t>Table 13 - 1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Against Economic Security Cases</t>
    </r>
  </si>
  <si>
    <r>
      <t>Table 13 - 1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Against Economic Security Cases (Cont.End)</t>
    </r>
  </si>
  <si>
    <r>
      <t xml:space="preserve">私造私酒
</t>
    </r>
    <r>
      <rPr>
        <sz val="9"/>
        <rFont val="Times New Roman"/>
        <family val="1"/>
      </rPr>
      <t>Alcohol Produce Without Authorized</t>
    </r>
  </si>
  <si>
    <r>
      <t xml:space="preserve">非法討債案件
</t>
    </r>
    <r>
      <rPr>
        <sz val="8"/>
        <rFont val="Times New Roman"/>
        <family val="1"/>
      </rPr>
      <t>Case of Illegal Claim for Debt</t>
    </r>
  </si>
  <si>
    <r>
      <t xml:space="preserve">件數
</t>
    </r>
    <r>
      <rPr>
        <sz val="8"/>
        <rFont val="Times New Roman"/>
        <family val="1"/>
      </rPr>
      <t>Cases</t>
    </r>
  </si>
  <si>
    <r>
      <t xml:space="preserve">金額
</t>
    </r>
    <r>
      <rPr>
        <sz val="8"/>
        <rFont val="Times New Roman"/>
        <family val="1"/>
      </rPr>
      <t>Amount</t>
    </r>
  </si>
  <si>
    <r>
      <t xml:space="preserve">金額
</t>
    </r>
    <r>
      <rPr>
        <sz val="8"/>
        <rFont val="華康中黑體"/>
        <family val="3"/>
      </rPr>
      <t xml:space="preserve">
</t>
    </r>
    <r>
      <rPr>
        <sz val="8"/>
        <rFont val="Times New Roman"/>
        <family val="1"/>
      </rPr>
      <t>Amount</t>
    </r>
  </si>
  <si>
    <r>
      <t xml:space="preserve">面積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公頃</t>
    </r>
    <r>
      <rPr>
        <sz val="9"/>
        <rFont val="Times New Roman"/>
        <family val="1"/>
      </rPr>
      <t xml:space="preserve">)
</t>
    </r>
    <r>
      <rPr>
        <sz val="8"/>
        <rFont val="Times New Roman"/>
        <family val="1"/>
      </rPr>
      <t>Area (Hectare)</t>
    </r>
  </si>
  <si>
    <t>…</t>
  </si>
  <si>
    <r>
      <t xml:space="preserve">違反公平
交易法
</t>
    </r>
    <r>
      <rPr>
        <sz val="9"/>
        <rFont val="Times New Roman"/>
        <family val="1"/>
      </rPr>
      <t>Against Fair Trade Act</t>
    </r>
  </si>
  <si>
    <r>
      <t>八十五年</t>
    </r>
    <r>
      <rPr>
        <sz val="9"/>
        <rFont val="Times New Roman"/>
        <family val="1"/>
      </rPr>
      <t xml:space="preserve"> 1996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</si>
  <si>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</si>
  <si>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九十三年</t>
    </r>
    <r>
      <rPr>
        <sz val="9"/>
        <rFont val="Times New Roman"/>
        <family val="1"/>
      </rPr>
      <t xml:space="preserve"> 2004</t>
    </r>
  </si>
  <si>
    <r>
      <t>九十二年</t>
    </r>
    <r>
      <rPr>
        <sz val="9"/>
        <rFont val="Times New Roman"/>
        <family val="1"/>
      </rPr>
      <t xml:space="preserve"> 2003</t>
    </r>
  </si>
  <si>
    <r>
      <t>九十一年</t>
    </r>
    <r>
      <rPr>
        <sz val="9"/>
        <rFont val="Times New Roman"/>
        <family val="1"/>
      </rPr>
      <t xml:space="preserve"> 2002</t>
    </r>
  </si>
  <si>
    <r>
      <t>九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</si>
  <si>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八十九年</t>
    </r>
    <r>
      <rPr>
        <sz val="9"/>
        <rFont val="Times New Roman"/>
        <family val="1"/>
      </rPr>
      <t xml:space="preserve"> 2000</t>
    </r>
  </si>
  <si>
    <r>
      <t>八十八年</t>
    </r>
    <r>
      <rPr>
        <sz val="9"/>
        <rFont val="Times New Roman"/>
        <family val="1"/>
      </rPr>
      <t xml:space="preserve"> 1999</t>
    </r>
  </si>
  <si>
    <r>
      <t>八十六年</t>
    </r>
    <r>
      <rPr>
        <sz val="9"/>
        <rFont val="Times New Roman"/>
        <family val="1"/>
      </rPr>
      <t xml:space="preserve"> 1997</t>
    </r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</si>
  <si>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細明體"/>
        <family val="3"/>
      </rPr>
      <t>明：自</t>
    </r>
    <r>
      <rPr>
        <sz val="9"/>
        <rFont val="Times New Roman"/>
        <family val="1"/>
      </rPr>
      <t>93</t>
    </r>
    <r>
      <rPr>
        <sz val="9"/>
        <rFont val="細明體"/>
        <family val="3"/>
      </rPr>
      <t>年起濫墾林地與濫墾山坡地合併為濫墾林地、山坡地。</t>
    </r>
  </si>
  <si>
    <r>
      <t xml:space="preserve">                                    </t>
    </r>
    <r>
      <rPr>
        <sz val="9"/>
        <rFont val="華康中黑體"/>
        <family val="3"/>
      </rPr>
      <t xml:space="preserve">金　　　　　　　　　　融
</t>
    </r>
    <r>
      <rPr>
        <sz val="9"/>
        <rFont val="Times New Roman"/>
        <family val="1"/>
      </rPr>
      <t>Counterfeit Currency</t>
    </r>
    <r>
      <rPr>
        <sz val="9"/>
        <rFont val="華康中黑體"/>
        <family val="3"/>
      </rPr>
      <t>、</t>
    </r>
    <r>
      <rPr>
        <sz val="9"/>
        <rFont val="Times New Roman"/>
        <family val="1"/>
      </rPr>
      <t>Underground Finance Fraudulent Bankrupt</t>
    </r>
  </si>
  <si>
    <t>…</t>
  </si>
  <si>
    <r>
      <t>九十六年</t>
    </r>
    <r>
      <rPr>
        <sz val="9"/>
        <rFont val="Times New Roman"/>
        <family val="1"/>
      </rPr>
      <t xml:space="preserve"> 2007</t>
    </r>
  </si>
  <si>
    <r>
      <t>九十七年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2008</t>
    </r>
  </si>
  <si>
    <r>
      <t>九十五年</t>
    </r>
    <r>
      <rPr>
        <sz val="9"/>
        <rFont val="Times New Roman"/>
        <family val="1"/>
      </rPr>
      <t xml:space="preserve"> 2006</t>
    </r>
  </si>
  <si>
    <r>
      <t>九十四年</t>
    </r>
    <r>
      <rPr>
        <sz val="9"/>
        <rFont val="Times New Roman"/>
        <family val="1"/>
      </rPr>
      <t xml:space="preserve"> 2005</t>
    </r>
  </si>
  <si>
    <r>
      <t>九十三年</t>
    </r>
    <r>
      <rPr>
        <sz val="9"/>
        <rFont val="Times New Roman"/>
        <family val="1"/>
      </rPr>
      <t xml:space="preserve"> 2004</t>
    </r>
  </si>
  <si>
    <r>
      <t>八十七年</t>
    </r>
    <r>
      <rPr>
        <sz val="9"/>
        <rFont val="Times New Roman"/>
        <family val="1"/>
      </rPr>
      <t xml:space="preserve"> 1998</t>
    </r>
  </si>
  <si>
    <r>
      <t>九十七年</t>
    </r>
    <r>
      <rPr>
        <sz val="9"/>
        <rFont val="Times New Roman"/>
        <family val="1"/>
      </rPr>
      <t xml:space="preserve"> 2008</t>
    </r>
  </si>
  <si>
    <r>
      <t>九十二年</t>
    </r>
    <r>
      <rPr>
        <sz val="9"/>
        <rFont val="Times New Roman"/>
        <family val="1"/>
      </rPr>
      <t xml:space="preserve"> 2003</t>
    </r>
  </si>
  <si>
    <r>
      <t>八十八年</t>
    </r>
    <r>
      <rPr>
        <sz val="9"/>
        <rFont val="Times New Roman"/>
        <family val="1"/>
      </rPr>
      <t xml:space="preserve"> 1999</t>
    </r>
  </si>
  <si>
    <r>
      <t>盜採砂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土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
石</t>
    </r>
    <r>
      <rPr>
        <sz val="9"/>
        <rFont val="Times New Roman"/>
        <family val="1"/>
      </rPr>
      <t xml:space="preserve">
Steal or Pick Sandstone</t>
    </r>
  </si>
  <si>
    <r>
      <t xml:space="preserve">私造私菸
</t>
    </r>
    <r>
      <rPr>
        <sz val="9"/>
        <rFont val="Times New Roman"/>
        <family val="1"/>
      </rPr>
      <t>Tobacco Produce Without  Authorized</t>
    </r>
  </si>
  <si>
    <r>
      <t xml:space="preserve">菸
</t>
    </r>
    <r>
      <rPr>
        <sz val="9"/>
        <rFont val="Times New Roman"/>
        <family val="1"/>
      </rPr>
      <t>Tobacco</t>
    </r>
  </si>
  <si>
    <t>…</t>
  </si>
  <si>
    <r>
      <t>九十七年</t>
    </r>
    <r>
      <rPr>
        <sz val="9"/>
        <rFont val="Times New Roman"/>
        <family val="1"/>
      </rPr>
      <t xml:space="preserve"> 2008</t>
    </r>
  </si>
  <si>
    <r>
      <t>Table 13 - 1</t>
    </r>
    <r>
      <rPr>
        <sz val="16"/>
        <rFont val="華康中黑體"/>
        <family val="3"/>
      </rPr>
      <t>、</t>
    </r>
    <r>
      <rPr>
        <sz val="16"/>
        <rFont val="Times New Roman"/>
        <family val="1"/>
      </rPr>
      <t>Against Economic Security Cases (Cont.1)</t>
    </r>
  </si>
  <si>
    <t>單位：新臺幣千元</t>
  </si>
  <si>
    <r>
      <t xml:space="preserve">年　別
</t>
    </r>
    <r>
      <rPr>
        <sz val="9"/>
        <rFont val="Times New Roman"/>
        <family val="1"/>
      </rPr>
      <t>Year</t>
    </r>
  </si>
  <si>
    <r>
      <t xml:space="preserve">年　別
</t>
    </r>
    <r>
      <rPr>
        <sz val="9"/>
        <rFont val="Times New Roman"/>
        <family val="1"/>
      </rPr>
      <t>Year</t>
    </r>
  </si>
  <si>
    <r>
      <t>八十五年</t>
    </r>
    <r>
      <rPr>
        <sz val="9"/>
        <rFont val="Times New Roman"/>
        <family val="1"/>
      </rPr>
      <t xml:space="preserve"> 1996</t>
    </r>
  </si>
  <si>
    <t>…</t>
  </si>
  <si>
    <r>
      <t>八十六年</t>
    </r>
    <r>
      <rPr>
        <sz val="9"/>
        <rFont val="Times New Roman"/>
        <family val="1"/>
      </rPr>
      <t xml:space="preserve"> 1997</t>
    </r>
  </si>
  <si>
    <t>No. of Persons</t>
  </si>
  <si>
    <r>
      <t xml:space="preserve">人數
</t>
    </r>
    <r>
      <rPr>
        <sz val="9"/>
        <rFont val="Times New Roman"/>
        <family val="1"/>
      </rPr>
      <t>Persons</t>
    </r>
  </si>
  <si>
    <r>
      <t xml:space="preserve">總計
</t>
    </r>
    <r>
      <rPr>
        <sz val="9"/>
        <rFont val="Times New Roman"/>
        <family val="1"/>
      </rPr>
      <t>Grand Total</t>
    </r>
  </si>
  <si>
    <r>
      <t xml:space="preserve">非法討債案件
</t>
    </r>
    <r>
      <rPr>
        <sz val="9"/>
        <rFont val="Times New Roman"/>
        <family val="1"/>
      </rPr>
      <t>Case of Illegal Claim for Debt</t>
    </r>
  </si>
  <si>
    <r>
      <t xml:space="preserve">地下匯通
</t>
    </r>
    <r>
      <rPr>
        <sz val="9"/>
        <rFont val="Times New Roman"/>
        <family val="1"/>
      </rPr>
      <t>Underground Finance</t>
    </r>
  </si>
  <si>
    <r>
      <t xml:space="preserve">違反公平交易法
</t>
    </r>
    <r>
      <rPr>
        <sz val="9"/>
        <rFont val="Times New Roman"/>
        <family val="1"/>
      </rPr>
      <t>Against Fair Trade Act</t>
    </r>
  </si>
  <si>
    <r>
      <t xml:space="preserve">   </t>
    </r>
    <r>
      <rPr>
        <sz val="9"/>
        <rFont val="華康中黑體"/>
        <family val="3"/>
      </rPr>
      <t>違法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 xml:space="preserve">販賣
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汽、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 xml:space="preserve">柴油
</t>
    </r>
    <r>
      <rPr>
        <sz val="9"/>
        <rFont val="Times New Roman"/>
        <family val="1"/>
      </rPr>
      <t xml:space="preserve">  Illegal   sales of  Petrole- um and diesel</t>
    </r>
  </si>
  <si>
    <r>
      <t xml:space="preserve">違法販賣汽柴油
</t>
    </r>
    <r>
      <rPr>
        <sz val="9"/>
        <rFont val="Times New Roman"/>
        <family val="1"/>
      </rPr>
      <t>Illegal sales of Petroleum and diesel</t>
    </r>
  </si>
  <si>
    <r>
      <t xml:space="preserve">農產品
</t>
    </r>
    <r>
      <rPr>
        <sz val="9"/>
        <rFont val="Times New Roman"/>
        <family val="1"/>
      </rPr>
      <t>Agricultural product</t>
    </r>
  </si>
  <si>
    <r>
      <t xml:space="preserve">漁產品
</t>
    </r>
    <r>
      <rPr>
        <sz val="9"/>
        <rFont val="Times New Roman"/>
        <family val="1"/>
      </rPr>
      <t>Fishing product</t>
    </r>
  </si>
  <si>
    <r>
      <t xml:space="preserve">動物活體
</t>
    </r>
    <r>
      <rPr>
        <sz val="9"/>
        <rFont val="Times New Roman"/>
        <family val="1"/>
      </rPr>
      <t>Animal living specimen</t>
    </r>
  </si>
  <si>
    <r>
      <t xml:space="preserve">酒
</t>
    </r>
    <r>
      <rPr>
        <sz val="9"/>
        <rFont val="Times New Roman"/>
        <family val="1"/>
      </rPr>
      <t>Liquor</t>
    </r>
  </si>
  <si>
    <r>
      <t xml:space="preserve">菸
</t>
    </r>
    <r>
      <rPr>
        <sz val="9"/>
        <rFont val="Times New Roman"/>
        <family val="1"/>
      </rPr>
      <t>Tobacco</t>
    </r>
  </si>
  <si>
    <r>
      <t xml:space="preserve">畜產品
</t>
    </r>
    <r>
      <rPr>
        <sz val="9"/>
        <rFont val="Times New Roman"/>
        <family val="1"/>
      </rPr>
      <t>Livestock product</t>
    </r>
  </si>
  <si>
    <r>
      <t xml:space="preserve">其　　他
</t>
    </r>
    <r>
      <rPr>
        <sz val="9"/>
        <rFont val="Times New Roman"/>
        <family val="1"/>
      </rPr>
      <t>Others</t>
    </r>
  </si>
  <si>
    <r>
      <t xml:space="preserve">其他
</t>
    </r>
    <r>
      <rPr>
        <sz val="9"/>
        <rFont val="Times New Roman"/>
        <family val="1"/>
      </rPr>
      <t>Others</t>
    </r>
  </si>
  <si>
    <r>
      <t>產製、販賣私劣酒
Liquor</t>
    </r>
    <r>
      <rPr>
        <sz val="9"/>
        <rFont val="Times New Roman"/>
        <family val="1"/>
      </rPr>
      <t xml:space="preserve"> Made Without Authorized</t>
    </r>
  </si>
  <si>
    <r>
      <t xml:space="preserve">商標
</t>
    </r>
    <r>
      <rPr>
        <sz val="9"/>
        <rFont val="Times New Roman"/>
        <family val="1"/>
      </rPr>
      <t>Trademark</t>
    </r>
  </si>
  <si>
    <r>
      <t xml:space="preserve">著作權
</t>
    </r>
    <r>
      <rPr>
        <sz val="9"/>
        <rFont val="Times New Roman"/>
        <family val="1"/>
      </rPr>
      <t>Piracy</t>
    </r>
  </si>
  <si>
    <r>
      <t xml:space="preserve">人數
</t>
    </r>
    <r>
      <rPr>
        <sz val="9"/>
        <rFont val="Times New Roman"/>
        <family val="1"/>
      </rPr>
      <t>Persons</t>
    </r>
  </si>
  <si>
    <r>
      <t xml:space="preserve">金額
</t>
    </r>
    <r>
      <rPr>
        <sz val="9"/>
        <rFont val="Times New Roman"/>
        <family val="1"/>
      </rPr>
      <t>Amount</t>
    </r>
  </si>
  <si>
    <r>
      <t xml:space="preserve">件數
</t>
    </r>
    <r>
      <rPr>
        <sz val="9"/>
        <rFont val="Times New Roman"/>
        <family val="1"/>
      </rPr>
      <t>Cases</t>
    </r>
  </si>
  <si>
    <r>
      <t xml:space="preserve">地下金融
（高利貸放）
</t>
    </r>
    <r>
      <rPr>
        <sz val="9"/>
        <rFont val="Times New Roman"/>
        <family val="1"/>
      </rPr>
      <t>Underground Finance</t>
    </r>
  </si>
  <si>
    <r>
      <t xml:space="preserve">人數
</t>
    </r>
    <r>
      <rPr>
        <sz val="9"/>
        <rFont val="Times New Roman"/>
        <family val="1"/>
      </rPr>
      <t>Per-sons</t>
    </r>
  </si>
  <si>
    <r>
      <t xml:space="preserve">濫墾林地、山坡地
</t>
    </r>
    <r>
      <rPr>
        <sz val="9"/>
        <rFont val="Times New Roman"/>
        <family val="1"/>
      </rPr>
      <t>Unlawful use of Mountain Slope</t>
    </r>
  </si>
  <si>
    <r>
      <t xml:space="preserve">濫（盜）伐林木
</t>
    </r>
    <r>
      <rPr>
        <sz val="9"/>
        <rFont val="Times New Roman"/>
        <family val="1"/>
      </rPr>
      <t>Unlawful Lagging</t>
    </r>
  </si>
  <si>
    <t>表１３－１、經濟案件(共6頁/第1頁)</t>
  </si>
  <si>
    <r>
      <t>表１３－１、經濟案件</t>
    </r>
    <r>
      <rPr>
        <sz val="16"/>
        <rFont val="Times New Roman"/>
        <family val="1"/>
      </rPr>
      <t>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6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2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</si>
  <si>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r>
      <t>表１３－１、經濟案件</t>
    </r>
    <r>
      <rPr>
        <sz val="16"/>
        <rFont val="Times New Roman"/>
        <family val="1"/>
      </rPr>
      <t>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6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3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</si>
  <si>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r>
      <t>Table 13 - 1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Against Economic Security Cases (Cont.2)</t>
    </r>
  </si>
  <si>
    <t>表１３－１、經濟案件(共6頁/第4頁)</t>
  </si>
  <si>
    <r>
      <t>Table 13 - 1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Against Economic Security Cases (Cont.3)</t>
    </r>
  </si>
  <si>
    <t>表１３－１、經濟案件(共6頁/第5頁)</t>
  </si>
  <si>
    <r>
      <t>Table 13 - 1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Against Economic Security Cases (Cont.4)</t>
    </r>
  </si>
  <si>
    <r>
      <t>表１３－１、經濟案件</t>
    </r>
    <r>
      <rPr>
        <sz val="16"/>
        <rFont val="Times New Roman"/>
        <family val="1"/>
      </rPr>
      <t>(</t>
    </r>
    <r>
      <rPr>
        <sz val="16"/>
        <rFont val="細明體"/>
        <family val="3"/>
      </rPr>
      <t>共</t>
    </r>
    <r>
      <rPr>
        <sz val="16"/>
        <rFont val="Times New Roman"/>
        <family val="1"/>
      </rPr>
      <t>6</t>
    </r>
    <r>
      <rPr>
        <sz val="16"/>
        <rFont val="細明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細明體"/>
        <family val="3"/>
      </rPr>
      <t>第</t>
    </r>
    <r>
      <rPr>
        <sz val="16"/>
        <rFont val="Times New Roman"/>
        <family val="1"/>
      </rPr>
      <t>6</t>
    </r>
    <r>
      <rPr>
        <sz val="16"/>
        <rFont val="細明體"/>
        <family val="3"/>
      </rPr>
      <t>頁</t>
    </r>
    <r>
      <rPr>
        <sz val="16"/>
        <rFont val="Times New Roman"/>
        <family val="1"/>
      </rPr>
      <t>)</t>
    </r>
  </si>
  <si>
    <r>
      <t>九十八年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2009</t>
    </r>
  </si>
  <si>
    <r>
      <t xml:space="preserve">行使偽造幣券
</t>
    </r>
    <r>
      <rPr>
        <sz val="9"/>
        <rFont val="Times New Roman"/>
        <family val="1"/>
      </rPr>
      <t>Perform Counterfeit Currency</t>
    </r>
  </si>
  <si>
    <r>
      <t>違</t>
    </r>
    <r>
      <rPr>
        <sz val="9"/>
        <rFont val="Times New Roman"/>
        <family val="1"/>
      </rPr>
      <t xml:space="preserve">                                  </t>
    </r>
    <r>
      <rPr>
        <sz val="9"/>
        <rFont val="華康中黑體"/>
        <family val="3"/>
      </rPr>
      <t>反　　　　　　</t>
    </r>
    <r>
      <rPr>
        <sz val="9"/>
        <rFont val="Times New Roman"/>
        <family val="1"/>
      </rPr>
      <t xml:space="preserve">                                  </t>
    </r>
    <r>
      <rPr>
        <sz val="9"/>
        <rFont val="華康中黑體"/>
        <family val="3"/>
      </rPr>
      <t>　　　</t>
    </r>
    <r>
      <rPr>
        <sz val="9"/>
        <rFont val="Times New Roman"/>
        <family val="1"/>
      </rPr>
      <t xml:space="preserve">                          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Counterfeit Currency</t>
    </r>
    <r>
      <rPr>
        <sz val="9"/>
        <rFont val="華康中黑體"/>
        <family val="3"/>
      </rPr>
      <t>、</t>
    </r>
    <r>
      <rPr>
        <sz val="9"/>
        <rFont val="Times New Roman"/>
        <family val="1"/>
      </rPr>
      <t xml:space="preserve">Underground                     </t>
    </r>
  </si>
  <si>
    <r>
      <t>金</t>
    </r>
    <r>
      <rPr>
        <sz val="9"/>
        <rFont val="Times New Roman"/>
        <family val="1"/>
      </rPr>
      <t xml:space="preserve">                                </t>
    </r>
    <r>
      <rPr>
        <sz val="9"/>
        <rFont val="細明體"/>
        <family val="3"/>
      </rPr>
      <t>融</t>
    </r>
    <r>
      <rPr>
        <sz val="9"/>
        <rFont val="Times New Roman"/>
        <family val="1"/>
      </rPr>
      <t xml:space="preserve">
Finance Fraudulent Bankrupt         </t>
    </r>
  </si>
  <si>
    <t>Smuggling</t>
  </si>
  <si>
    <t xml:space="preserve">             走　　　　　　　　　 私</t>
  </si>
  <si>
    <r>
      <t>Source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 xml:space="preserve">National Police Administration Ministry of the Interio.  </t>
    </r>
  </si>
  <si>
    <t>資料來源：內政部警政署</t>
  </si>
  <si>
    <t xml:space="preserve">            件、人　　 </t>
  </si>
  <si>
    <r>
      <t xml:space="preserve">人數
</t>
    </r>
    <r>
      <rPr>
        <sz val="9"/>
        <rFont val="Times New Roman"/>
        <family val="1"/>
      </rPr>
      <t>Persons</t>
    </r>
  </si>
  <si>
    <r>
      <t>Cases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Persons</t>
    </r>
  </si>
  <si>
    <r>
      <t xml:space="preserve">侵　害　智　慧　
</t>
    </r>
    <r>
      <rPr>
        <sz val="9"/>
        <rFont val="Times New Roman"/>
        <family val="1"/>
      </rPr>
      <t xml:space="preserve">Infringement of Intellectual </t>
    </r>
  </si>
  <si>
    <r>
      <t xml:space="preserve">財　產　權
</t>
    </r>
    <r>
      <rPr>
        <sz val="9"/>
        <rFont val="Times New Roman"/>
        <family val="1"/>
      </rPr>
      <t>Property Rights</t>
    </r>
  </si>
  <si>
    <r>
      <t>九十九年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2010</t>
    </r>
  </si>
  <si>
    <r>
      <t>一○○年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2011</t>
    </r>
  </si>
  <si>
    <t>社會治安  433</t>
  </si>
  <si>
    <t>社會治安  434</t>
  </si>
  <si>
    <t>社會治安  435</t>
  </si>
  <si>
    <t>社會治安  436</t>
  </si>
  <si>
    <r>
      <t>社會治安</t>
    </r>
    <r>
      <rPr>
        <sz val="9"/>
        <rFont val="Times New Roman"/>
        <family val="1"/>
      </rPr>
      <t xml:space="preserve">  437</t>
    </r>
  </si>
  <si>
    <t>社會治安  438</t>
  </si>
  <si>
    <r>
      <t>社會治安</t>
    </r>
    <r>
      <rPr>
        <sz val="9"/>
        <rFont val="Times New Roman"/>
        <family val="1"/>
      </rPr>
      <t xml:space="preserve">  439</t>
    </r>
  </si>
  <si>
    <t>社會治安  440</t>
  </si>
  <si>
    <r>
      <t>社會治安</t>
    </r>
    <r>
      <rPr>
        <sz val="9"/>
        <rFont val="Times New Roman"/>
        <family val="1"/>
      </rPr>
      <t xml:space="preserve">  441</t>
    </r>
  </si>
  <si>
    <t>社會治安  442</t>
  </si>
  <si>
    <r>
      <t>社會治安</t>
    </r>
    <r>
      <rPr>
        <sz val="9"/>
        <rFont val="Times New Roman"/>
        <family val="1"/>
      </rPr>
      <t xml:space="preserve">  443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</si>
</sst>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00"/>
    <numFmt numFmtId="186" formatCode="#,##0.0000;[Red]\(#,##0.0000\)"/>
    <numFmt numFmtId="187" formatCode="#,##0.0"/>
    <numFmt numFmtId="188" formatCode="#,##0.0_ "/>
    <numFmt numFmtId="189" formatCode="_-* #,##0;\-* #,##0;_-* &quot;-&quot;_-;_-@_-"/>
    <numFmt numFmtId="190" formatCode="* #,###;* ##,##0;* &quot;-&quot;"/>
    <numFmt numFmtId="191" formatCode="* #,###;* ##,###;* &quot;-&quot;"/>
    <numFmt numFmtId="192" formatCode="* #,###;* ###,##0;* &quot;-&quot;"/>
    <numFmt numFmtId="193" formatCode="* #,###;\-* #,###;* &quot;-&quot;"/>
    <numFmt numFmtId="194" formatCode="* ##,##0;\-* ##,##0;* &quot;-&quot;"/>
    <numFmt numFmtId="195" formatCode="_-* #,##0.0_-;\-* #,##0.0_-;_-* &quot;-&quot;?_-;_-@_-"/>
    <numFmt numFmtId="196" formatCode="* #,##0.0;* #,##0.0;* &quot;-&quot;"/>
    <numFmt numFmtId="197" formatCode="* ##,##0.0\-;\-* ##,##0.0;* &quot;-&quot;"/>
    <numFmt numFmtId="198" formatCode="* ###,##0.0;\-* ###,##0.0;* &quot;-&quot;"/>
    <numFmt numFmtId="199" formatCode="* ###,##0.00;\-* ###,##0.00;* &quot;-&quot;"/>
    <numFmt numFmtId="200" formatCode="* ###,##0;* ###,##0;* &quot;-&quot;"/>
    <numFmt numFmtId="201" formatCode="* ##,##0.0;\-* ##,##0.0* &quot;-&quot;"/>
    <numFmt numFmtId="202" formatCode="#,##0_ "/>
    <numFmt numFmtId="203" formatCode="#,##0;#,##0;_-* &quot;-&quot;_-;_-@_-"/>
    <numFmt numFmtId="204" formatCode="#,##0;#,##0;_-* &quot;-&quot;"/>
    <numFmt numFmtId="205" formatCode="#,##0.0000;#,##0;_-* &quot;-&quot;"/>
    <numFmt numFmtId="206" formatCode="#,##0.00;#,##0;_-* &quot;-&quot;"/>
    <numFmt numFmtId="207" formatCode="_(* #\ \ ###\ ##0_);_(* \(#\ ###\ ##0\);_(* &quot;-&quot;_);_(@_)"/>
    <numFmt numFmtId="208" formatCode="#,##0.0;#,##0;_-* &quot;-&quot;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8"/>
      <name val="華康中黑體"/>
      <family val="3"/>
    </font>
    <font>
      <sz val="8"/>
      <name val="Times New Roman"/>
      <family val="1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 quotePrefix="1">
      <alignment horizontal="left"/>
    </xf>
    <xf numFmtId="3" fontId="4" fillId="0" borderId="0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94" fontId="0" fillId="0" borderId="0" xfId="0" applyNumberFormat="1" applyAlignment="1">
      <alignment/>
    </xf>
    <xf numFmtId="198" fontId="0" fillId="0" borderId="0" xfId="0" applyNumberFormat="1" applyAlignment="1">
      <alignment/>
    </xf>
    <xf numFmtId="203" fontId="4" fillId="0" borderId="0" xfId="0" applyNumberFormat="1" applyFont="1" applyBorder="1" applyAlignment="1">
      <alignment horizontal="right"/>
    </xf>
    <xf numFmtId="204" fontId="4" fillId="0" borderId="0" xfId="0" applyNumberFormat="1" applyFont="1" applyBorder="1" applyAlignment="1">
      <alignment horizontal="right"/>
    </xf>
    <xf numFmtId="204" fontId="4" fillId="0" borderId="0" xfId="0" applyNumberFormat="1" applyFont="1" applyBorder="1" applyAlignment="1">
      <alignment/>
    </xf>
    <xf numFmtId="204" fontId="4" fillId="0" borderId="4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/>
    </xf>
    <xf numFmtId="3" fontId="6" fillId="0" borderId="0" xfId="0" applyNumberFormat="1" applyFont="1" applyAlignment="1" quotePrefix="1">
      <alignment horizontal="center" vertical="center"/>
    </xf>
    <xf numFmtId="3" fontId="5" fillId="0" borderId="3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11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Continuous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wrapText="1"/>
    </xf>
    <xf numFmtId="204" fontId="4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/>
    </xf>
    <xf numFmtId="49" fontId="5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3" fontId="7" fillId="0" borderId="2" xfId="0" applyNumberFormat="1" applyFont="1" applyBorder="1" applyAlignment="1" quotePrefix="1">
      <alignment horizontal="left"/>
    </xf>
    <xf numFmtId="3" fontId="7" fillId="0" borderId="2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3" fontId="7" fillId="0" borderId="2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 quotePrefix="1">
      <alignment horizontal="left" vertical="center"/>
    </xf>
    <xf numFmtId="3" fontId="8" fillId="0" borderId="0" xfId="0" applyNumberFormat="1" applyFont="1" applyAlignment="1">
      <alignment vertical="center"/>
    </xf>
    <xf numFmtId="204" fontId="4" fillId="0" borderId="4" xfId="0" applyNumberFormat="1" applyFont="1" applyBorder="1" applyAlignment="1">
      <alignment vertical="center"/>
    </xf>
    <xf numFmtId="204" fontId="4" fillId="0" borderId="0" xfId="0" applyNumberFormat="1" applyFont="1" applyBorder="1" applyAlignment="1">
      <alignment horizontal="right" vertical="center"/>
    </xf>
    <xf numFmtId="204" fontId="4" fillId="0" borderId="0" xfId="0" applyNumberFormat="1" applyFont="1" applyBorder="1" applyAlignment="1">
      <alignment vertical="center"/>
    </xf>
    <xf numFmtId="204" fontId="4" fillId="0" borderId="0" xfId="0" applyNumberFormat="1" applyFont="1" applyBorder="1" applyAlignment="1">
      <alignment horizontal="left" vertical="center"/>
    </xf>
    <xf numFmtId="206" fontId="4" fillId="0" borderId="0" xfId="0" applyNumberFormat="1" applyFont="1" applyBorder="1" applyAlignment="1">
      <alignment horizontal="right" vertical="center"/>
    </xf>
    <xf numFmtId="206" fontId="4" fillId="0" borderId="0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Border="1" applyAlignment="1" quotePrefix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202" fontId="6" fillId="0" borderId="0" xfId="0" applyNumberFormat="1" applyFont="1" applyAlignment="1">
      <alignment horizontal="center" vertical="center"/>
    </xf>
    <xf numFmtId="3" fontId="4" fillId="0" borderId="10" xfId="0" applyNumberFormat="1" applyFont="1" applyBorder="1" applyAlignment="1" quotePrefix="1">
      <alignment horizontal="center" vertical="center" wrapText="1"/>
    </xf>
    <xf numFmtId="3" fontId="4" fillId="0" borderId="11" xfId="0" applyNumberFormat="1" applyFont="1" applyBorder="1" applyAlignment="1" quotePrefix="1">
      <alignment horizontal="center" vertical="center" wrapText="1"/>
    </xf>
    <xf numFmtId="3" fontId="4" fillId="0" borderId="4" xfId="0" applyNumberFormat="1" applyFont="1" applyBorder="1" applyAlignment="1" quotePrefix="1">
      <alignment horizontal="center" vertical="center" wrapText="1"/>
    </xf>
    <xf numFmtId="3" fontId="4" fillId="0" borderId="0" xfId="0" applyNumberFormat="1" applyFont="1" applyBorder="1" applyAlignment="1" quotePrefix="1">
      <alignment horizontal="center" vertical="center" wrapText="1"/>
    </xf>
    <xf numFmtId="3" fontId="4" fillId="0" borderId="3" xfId="0" applyNumberFormat="1" applyFont="1" applyBorder="1" applyAlignment="1" quotePrefix="1">
      <alignment horizontal="center" vertical="center" wrapText="1"/>
    </xf>
    <xf numFmtId="3" fontId="4" fillId="0" borderId="7" xfId="0" applyNumberFormat="1" applyFont="1" applyBorder="1" applyAlignment="1" quotePrefix="1">
      <alignment horizontal="center" vertical="center" wrapText="1"/>
    </xf>
    <xf numFmtId="3" fontId="4" fillId="0" borderId="12" xfId="0" applyNumberFormat="1" applyFont="1" applyBorder="1" applyAlignment="1" quotePrefix="1">
      <alignment horizontal="center" vertical="center" wrapText="1"/>
    </xf>
    <xf numFmtId="3" fontId="4" fillId="0" borderId="8" xfId="0" applyNumberFormat="1" applyFont="1" applyBorder="1" applyAlignment="1" quotePrefix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4" fillId="0" borderId="9" xfId="0" applyNumberFormat="1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3" fontId="5" fillId="0" borderId="13" xfId="0" applyNumberFormat="1" applyFont="1" applyBorder="1" applyAlignment="1" quotePrefix="1">
      <alignment horizontal="center" vertical="center" wrapText="1"/>
    </xf>
    <xf numFmtId="3" fontId="4" fillId="0" borderId="6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204" fontId="4" fillId="0" borderId="0" xfId="0" applyNumberFormat="1" applyFont="1" applyBorder="1" applyAlignment="1">
      <alignment horizontal="right" vertical="center"/>
    </xf>
    <xf numFmtId="204" fontId="4" fillId="0" borderId="0" xfId="0" applyNumberFormat="1" applyFont="1" applyBorder="1" applyAlignment="1">
      <alignment horizontal="center" vertical="center"/>
    </xf>
    <xf numFmtId="204" fontId="4" fillId="0" borderId="0" xfId="0" applyNumberFormat="1" applyFont="1" applyBorder="1" applyAlignment="1">
      <alignment horizontal="right"/>
    </xf>
    <xf numFmtId="3" fontId="4" fillId="0" borderId="14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 quotePrefix="1">
      <alignment horizontal="center" vertical="center" wrapText="1"/>
    </xf>
    <xf numFmtId="3" fontId="5" fillId="0" borderId="4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Border="1" applyAlignment="1" quotePrefix="1">
      <alignment horizontal="center" vertical="center" wrapText="1"/>
    </xf>
    <xf numFmtId="3" fontId="5" fillId="0" borderId="3" xfId="0" applyNumberFormat="1" applyFont="1" applyBorder="1" applyAlignment="1" quotePrefix="1">
      <alignment horizontal="center" vertical="center" wrapText="1"/>
    </xf>
    <xf numFmtId="3" fontId="5" fillId="0" borderId="7" xfId="0" applyNumberFormat="1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 quotePrefix="1">
      <alignment horizontal="center" vertical="center" wrapText="1"/>
    </xf>
    <xf numFmtId="3" fontId="5" fillId="0" borderId="8" xfId="0" applyNumberFormat="1" applyFont="1" applyBorder="1" applyAlignment="1" quotePrefix="1">
      <alignment horizontal="center" vertical="center" wrapText="1"/>
    </xf>
    <xf numFmtId="3" fontId="5" fillId="0" borderId="14" xfId="0" applyNumberFormat="1" applyFont="1" applyBorder="1" applyAlignment="1" quotePrefix="1">
      <alignment horizontal="center" vertical="center" wrapText="1"/>
    </xf>
    <xf numFmtId="3" fontId="5" fillId="0" borderId="6" xfId="0" applyNumberFormat="1" applyFont="1" applyBorder="1" applyAlignment="1" quotePrefix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207" fontId="5" fillId="0" borderId="9" xfId="0" applyNumberFormat="1" applyFont="1" applyBorder="1" applyAlignment="1">
      <alignment horizontal="center" vertical="center" wrapText="1"/>
    </xf>
    <xf numFmtId="207" fontId="5" fillId="0" borderId="10" xfId="0" applyNumberFormat="1" applyFont="1" applyBorder="1" applyAlignment="1">
      <alignment horizontal="center" vertical="center"/>
    </xf>
    <xf numFmtId="207" fontId="5" fillId="0" borderId="11" xfId="0" applyNumberFormat="1" applyFont="1" applyBorder="1" applyAlignment="1">
      <alignment horizontal="center" vertical="center"/>
    </xf>
    <xf numFmtId="207" fontId="5" fillId="0" borderId="4" xfId="0" applyNumberFormat="1" applyFont="1" applyBorder="1" applyAlignment="1">
      <alignment horizontal="center" vertical="center"/>
    </xf>
    <xf numFmtId="207" fontId="5" fillId="0" borderId="0" xfId="0" applyNumberFormat="1" applyFont="1" applyBorder="1" applyAlignment="1">
      <alignment horizontal="center" vertical="center"/>
    </xf>
    <xf numFmtId="207" fontId="5" fillId="0" borderId="3" xfId="0" applyNumberFormat="1" applyFont="1" applyBorder="1" applyAlignment="1">
      <alignment horizontal="center" vertical="center"/>
    </xf>
    <xf numFmtId="207" fontId="5" fillId="0" borderId="7" xfId="0" applyNumberFormat="1" applyFont="1" applyBorder="1" applyAlignment="1">
      <alignment horizontal="center" vertical="center"/>
    </xf>
    <xf numFmtId="207" fontId="5" fillId="0" borderId="12" xfId="0" applyNumberFormat="1" applyFont="1" applyBorder="1" applyAlignment="1">
      <alignment horizontal="center" vertical="center"/>
    </xf>
    <xf numFmtId="207" fontId="5" fillId="0" borderId="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3" fontId="5" fillId="0" borderId="16" xfId="0" applyNumberFormat="1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66675</xdr:colOff>
      <xdr:row>18</xdr:row>
      <xdr:rowOff>190500</xdr:rowOff>
    </xdr:from>
    <xdr:to>
      <xdr:col>65</xdr:col>
      <xdr:colOff>428625</xdr:colOff>
      <xdr:row>19</xdr:row>
      <xdr:rowOff>57150</xdr:rowOff>
    </xdr:to>
    <xdr:sp>
      <xdr:nvSpPr>
        <xdr:cNvPr id="1" name="AutoShape 1"/>
        <xdr:cNvSpPr>
          <a:spLocks/>
        </xdr:cNvSpPr>
      </xdr:nvSpPr>
      <xdr:spPr>
        <a:xfrm rot="5400000">
          <a:off x="27241500" y="3476625"/>
          <a:ext cx="1400175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29"/>
  <sheetViews>
    <sheetView view="pageBreakPreview" zoomScaleSheetLayoutView="100" workbookViewId="0" topLeftCell="A1">
      <selection activeCell="BA2" sqref="BA2:BP2"/>
    </sheetView>
  </sheetViews>
  <sheetFormatPr defaultColWidth="9.00390625" defaultRowHeight="19.5" customHeight="1"/>
  <cols>
    <col min="1" max="1" width="18.75390625" style="12" customWidth="1"/>
    <col min="2" max="2" width="5.625" style="12" customWidth="1"/>
    <col min="3" max="3" width="4.125" style="12" customWidth="1"/>
    <col min="4" max="4" width="3.75390625" style="12" customWidth="1"/>
    <col min="5" max="9" width="5.625" style="12" customWidth="1"/>
    <col min="10" max="10" width="5.75390625" style="12" customWidth="1"/>
    <col min="11" max="12" width="5.625" style="12" customWidth="1"/>
    <col min="13" max="13" width="17.375" style="12" customWidth="1"/>
    <col min="14" max="14" width="5.25390625" style="12" customWidth="1"/>
    <col min="15" max="15" width="5.625" style="12" customWidth="1"/>
    <col min="16" max="16" width="5.25390625" style="12" customWidth="1"/>
    <col min="17" max="17" width="5.625" style="12" customWidth="1"/>
    <col min="18" max="18" width="5.25390625" style="12" customWidth="1"/>
    <col min="19" max="19" width="5.625" style="12" customWidth="1"/>
    <col min="20" max="20" width="5.25390625" style="12" customWidth="1"/>
    <col min="21" max="21" width="5.625" style="12" customWidth="1"/>
    <col min="22" max="22" width="5.25390625" style="12" customWidth="1"/>
    <col min="23" max="23" width="5.625" style="12" customWidth="1"/>
    <col min="24" max="24" width="5.25390625" style="12" customWidth="1"/>
    <col min="25" max="25" width="5.625" style="12" customWidth="1"/>
    <col min="26" max="26" width="4.75390625" style="12" customWidth="1"/>
    <col min="27" max="27" width="6.00390625" style="12" customWidth="1"/>
    <col min="28" max="28" width="4.375" style="12" customWidth="1"/>
    <col min="29" max="29" width="6.00390625" style="12" customWidth="1"/>
    <col min="30" max="30" width="4.375" style="12" customWidth="1"/>
    <col min="31" max="31" width="5.75390625" style="12" customWidth="1"/>
    <col min="32" max="32" width="4.375" style="12" customWidth="1"/>
    <col min="33" max="33" width="5.75390625" style="12" customWidth="1"/>
    <col min="34" max="34" width="4.25390625" style="12" customWidth="1"/>
    <col min="35" max="35" width="5.875" style="12" customWidth="1"/>
    <col min="36" max="36" width="4.25390625" style="12" customWidth="1"/>
    <col min="37" max="37" width="5.625" style="12" customWidth="1"/>
    <col min="38" max="38" width="4.375" style="12" customWidth="1"/>
    <col min="39" max="39" width="5.875" style="12" customWidth="1"/>
    <col min="40" max="40" width="12.625" style="2" customWidth="1"/>
    <col min="41" max="41" width="5.125" style="12" customWidth="1"/>
    <col min="42" max="42" width="5.625" style="12" customWidth="1"/>
    <col min="43" max="43" width="5.125" style="12" customWidth="1"/>
    <col min="44" max="44" width="5.625" style="12" customWidth="1"/>
    <col min="45" max="45" width="5.125" style="12" customWidth="1"/>
    <col min="46" max="46" width="5.625" style="12" customWidth="1"/>
    <col min="47" max="47" width="5.125" style="12" customWidth="1"/>
    <col min="48" max="48" width="5.625" style="12" customWidth="1"/>
    <col min="49" max="50" width="5.75390625" style="12" customWidth="1"/>
    <col min="51" max="51" width="4.625" style="12" customWidth="1"/>
    <col min="52" max="52" width="5.625" style="12" customWidth="1"/>
    <col min="53" max="53" width="4.125" style="12" customWidth="1"/>
    <col min="54" max="54" width="5.375" style="12" customWidth="1"/>
    <col min="55" max="55" width="4.125" style="12" customWidth="1"/>
    <col min="56" max="56" width="5.50390625" style="12" customWidth="1"/>
    <col min="57" max="57" width="4.125" style="12" customWidth="1"/>
    <col min="58" max="58" width="5.375" style="2" customWidth="1"/>
    <col min="59" max="59" width="4.125" style="2" customWidth="1"/>
    <col min="60" max="60" width="5.375" style="2" customWidth="1"/>
    <col min="61" max="61" width="4.125" style="2" customWidth="1"/>
    <col min="62" max="62" width="5.375" style="2" customWidth="1"/>
    <col min="63" max="63" width="3.75390625" style="2" customWidth="1"/>
    <col min="64" max="64" width="6.125" style="2" customWidth="1"/>
    <col min="65" max="65" width="3.75390625" style="2" customWidth="1"/>
    <col min="66" max="66" width="6.125" style="2" customWidth="1"/>
    <col min="67" max="67" width="3.875" style="2" customWidth="1"/>
    <col min="68" max="68" width="5.625" style="2" customWidth="1"/>
    <col min="69" max="16384" width="9.00390625" style="2" customWidth="1"/>
  </cols>
  <sheetData>
    <row r="1" spans="2:68" s="9" customFormat="1" ht="18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0" t="s">
        <v>132</v>
      </c>
      <c r="M1" s="11" t="s">
        <v>133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  <c r="AC1" s="1"/>
      <c r="AD1" s="1"/>
      <c r="AE1" s="1"/>
      <c r="AF1" s="1"/>
      <c r="AG1" s="1"/>
      <c r="AH1" s="1"/>
      <c r="AI1" s="1"/>
      <c r="AJ1" s="1"/>
      <c r="AK1" s="10"/>
      <c r="AL1" s="10"/>
      <c r="AM1" s="10" t="s">
        <v>134</v>
      </c>
      <c r="AN1" s="11" t="s">
        <v>135</v>
      </c>
      <c r="AP1" s="1"/>
      <c r="AQ1" s="1"/>
      <c r="AR1" s="1"/>
      <c r="AS1" s="1"/>
      <c r="AT1" s="1"/>
      <c r="AU1" s="1"/>
      <c r="AV1" s="1"/>
      <c r="AW1" s="1"/>
      <c r="AX1" s="1"/>
      <c r="AY1" s="1"/>
      <c r="BA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42" t="s">
        <v>136</v>
      </c>
    </row>
    <row r="2" spans="1:68" s="9" customFormat="1" ht="18.75" customHeight="1">
      <c r="A2" s="89" t="s">
        <v>108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9" t="s">
        <v>109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75" t="s">
        <v>75</v>
      </c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99" t="s">
        <v>110</v>
      </c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110" t="s">
        <v>111</v>
      </c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</row>
    <row r="3" spans="1:68" ht="18.75" customHeight="1">
      <c r="A3" s="75" t="s">
        <v>39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43" t="s">
        <v>0</v>
      </c>
      <c r="AB3" s="6"/>
      <c r="AJ3" s="29"/>
      <c r="AK3" s="3"/>
      <c r="AL3" s="3"/>
      <c r="AM3" s="3" t="s">
        <v>37</v>
      </c>
      <c r="AN3" s="43" t="s">
        <v>0</v>
      </c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3" t="s">
        <v>37</v>
      </c>
    </row>
    <row r="4" spans="1:68" ht="12.75" customHeight="1" thickBot="1">
      <c r="A4" s="51" t="s">
        <v>1</v>
      </c>
      <c r="B4" s="45"/>
      <c r="L4" s="3" t="s">
        <v>36</v>
      </c>
      <c r="M4" s="46" t="s">
        <v>32</v>
      </c>
      <c r="AB4" s="45"/>
      <c r="AJ4" s="106"/>
      <c r="AK4" s="107"/>
      <c r="AL4" s="106" t="s">
        <v>31</v>
      </c>
      <c r="AM4" s="107"/>
      <c r="AN4" s="46" t="s">
        <v>32</v>
      </c>
      <c r="BE4" s="30"/>
      <c r="BF4" s="47"/>
      <c r="BG4" s="48"/>
      <c r="BH4" s="48"/>
      <c r="BI4" s="48"/>
      <c r="BJ4" s="48"/>
      <c r="BK4" s="48"/>
      <c r="BL4" s="48"/>
      <c r="BM4" s="48"/>
      <c r="BN4" s="48"/>
      <c r="BO4" s="25"/>
      <c r="BP4" s="3" t="s">
        <v>31</v>
      </c>
    </row>
    <row r="5" spans="1:68" s="12" customFormat="1" ht="25.5" customHeight="1">
      <c r="A5" s="79" t="s">
        <v>8</v>
      </c>
      <c r="B5" s="73" t="s">
        <v>9</v>
      </c>
      <c r="C5" s="90"/>
      <c r="D5" s="91"/>
      <c r="E5" s="77" t="s">
        <v>21</v>
      </c>
      <c r="F5" s="78"/>
      <c r="G5" s="78"/>
      <c r="H5" s="78"/>
      <c r="I5" s="78"/>
      <c r="J5" s="78"/>
      <c r="K5" s="78"/>
      <c r="L5" s="78"/>
      <c r="M5" s="79" t="s">
        <v>8</v>
      </c>
      <c r="N5" s="77" t="s">
        <v>35</v>
      </c>
      <c r="O5" s="78"/>
      <c r="P5" s="78"/>
      <c r="Q5" s="79"/>
      <c r="R5" s="77" t="s">
        <v>22</v>
      </c>
      <c r="S5" s="78"/>
      <c r="T5" s="78"/>
      <c r="U5" s="78"/>
      <c r="V5" s="78"/>
      <c r="W5" s="79"/>
      <c r="X5" s="100" t="s">
        <v>88</v>
      </c>
      <c r="Y5" s="101"/>
      <c r="Z5" s="77" t="s">
        <v>38</v>
      </c>
      <c r="AA5" s="78"/>
      <c r="AB5" s="78"/>
      <c r="AC5" s="78"/>
      <c r="AD5" s="78"/>
      <c r="AE5" s="79"/>
      <c r="AF5" s="77" t="s">
        <v>30</v>
      </c>
      <c r="AG5" s="78"/>
      <c r="AH5" s="78"/>
      <c r="AI5" s="78"/>
      <c r="AJ5" s="78"/>
      <c r="AK5" s="78"/>
      <c r="AL5" s="78"/>
      <c r="AM5" s="78"/>
      <c r="AN5" s="79" t="s">
        <v>3</v>
      </c>
      <c r="AO5" s="115" t="s">
        <v>41</v>
      </c>
      <c r="AP5" s="91"/>
      <c r="AQ5" s="77" t="s">
        <v>71</v>
      </c>
      <c r="AR5" s="79"/>
      <c r="AS5" s="100" t="s">
        <v>59</v>
      </c>
      <c r="AT5" s="116"/>
      <c r="AU5" s="116"/>
      <c r="AV5" s="116"/>
      <c r="AW5" s="116"/>
      <c r="AX5" s="116"/>
      <c r="AY5" s="116"/>
      <c r="AZ5" s="116"/>
      <c r="BA5" s="116"/>
      <c r="BB5" s="116"/>
      <c r="BC5" s="77" t="s">
        <v>48</v>
      </c>
      <c r="BD5" s="79"/>
      <c r="BE5" s="77" t="s">
        <v>70</v>
      </c>
      <c r="BF5" s="79"/>
      <c r="BG5" s="77" t="s">
        <v>14</v>
      </c>
      <c r="BH5" s="78"/>
      <c r="BI5" s="78"/>
      <c r="BJ5" s="78"/>
      <c r="BK5" s="78"/>
      <c r="BL5" s="78"/>
      <c r="BM5" s="78"/>
      <c r="BN5" s="79"/>
      <c r="BO5" s="77" t="s">
        <v>96</v>
      </c>
      <c r="BP5" s="78"/>
    </row>
    <row r="6" spans="1:68" s="12" customFormat="1" ht="25.5" customHeight="1">
      <c r="A6" s="72"/>
      <c r="B6" s="92"/>
      <c r="C6" s="93"/>
      <c r="D6" s="94"/>
      <c r="E6" s="80"/>
      <c r="F6" s="81"/>
      <c r="G6" s="81"/>
      <c r="H6" s="81"/>
      <c r="I6" s="81"/>
      <c r="J6" s="81"/>
      <c r="K6" s="81"/>
      <c r="L6" s="81"/>
      <c r="M6" s="72"/>
      <c r="N6" s="80"/>
      <c r="O6" s="81"/>
      <c r="P6" s="81"/>
      <c r="Q6" s="82"/>
      <c r="R6" s="80"/>
      <c r="S6" s="81"/>
      <c r="T6" s="81"/>
      <c r="U6" s="81"/>
      <c r="V6" s="81"/>
      <c r="W6" s="82"/>
      <c r="X6" s="102"/>
      <c r="Y6" s="103"/>
      <c r="Z6" s="80"/>
      <c r="AA6" s="81"/>
      <c r="AB6" s="81"/>
      <c r="AC6" s="81"/>
      <c r="AD6" s="81"/>
      <c r="AE6" s="82"/>
      <c r="AF6" s="83"/>
      <c r="AG6" s="84"/>
      <c r="AH6" s="84"/>
      <c r="AI6" s="84"/>
      <c r="AJ6" s="84"/>
      <c r="AK6" s="84"/>
      <c r="AL6" s="84"/>
      <c r="AM6" s="84"/>
      <c r="AN6" s="72"/>
      <c r="AO6" s="93"/>
      <c r="AP6" s="94"/>
      <c r="AQ6" s="83"/>
      <c r="AR6" s="72"/>
      <c r="AS6" s="104"/>
      <c r="AT6" s="117"/>
      <c r="AU6" s="117"/>
      <c r="AV6" s="117"/>
      <c r="AW6" s="117"/>
      <c r="AX6" s="117"/>
      <c r="AY6" s="117"/>
      <c r="AZ6" s="117"/>
      <c r="BA6" s="117"/>
      <c r="BB6" s="117"/>
      <c r="BC6" s="83"/>
      <c r="BD6" s="72"/>
      <c r="BE6" s="83"/>
      <c r="BF6" s="72"/>
      <c r="BG6" s="80"/>
      <c r="BH6" s="81"/>
      <c r="BI6" s="81"/>
      <c r="BJ6" s="81"/>
      <c r="BK6" s="81"/>
      <c r="BL6" s="81"/>
      <c r="BM6" s="81"/>
      <c r="BN6" s="82"/>
      <c r="BO6" s="83"/>
      <c r="BP6" s="84"/>
    </row>
    <row r="7" spans="1:68" s="12" customFormat="1" ht="25.5" customHeight="1">
      <c r="A7" s="72"/>
      <c r="B7" s="92"/>
      <c r="C7" s="93"/>
      <c r="D7" s="94"/>
      <c r="E7" s="108" t="s">
        <v>15</v>
      </c>
      <c r="F7" s="109"/>
      <c r="G7" s="85" t="s">
        <v>16</v>
      </c>
      <c r="H7" s="69"/>
      <c r="I7" s="85" t="s">
        <v>17</v>
      </c>
      <c r="J7" s="98"/>
      <c r="K7" s="85" t="s">
        <v>18</v>
      </c>
      <c r="L7" s="86"/>
      <c r="M7" s="72"/>
      <c r="N7" s="86" t="s">
        <v>19</v>
      </c>
      <c r="O7" s="98"/>
      <c r="P7" s="85" t="s">
        <v>20</v>
      </c>
      <c r="Q7" s="98"/>
      <c r="R7" s="108" t="s">
        <v>15</v>
      </c>
      <c r="S7" s="109"/>
      <c r="T7" s="85" t="s">
        <v>23</v>
      </c>
      <c r="U7" s="98"/>
      <c r="V7" s="85" t="s">
        <v>24</v>
      </c>
      <c r="W7" s="98"/>
      <c r="X7" s="102"/>
      <c r="Y7" s="103"/>
      <c r="Z7" s="108" t="s">
        <v>15</v>
      </c>
      <c r="AA7" s="114"/>
      <c r="AB7" s="108" t="s">
        <v>25</v>
      </c>
      <c r="AC7" s="109"/>
      <c r="AD7" s="85" t="s">
        <v>26</v>
      </c>
      <c r="AE7" s="98"/>
      <c r="AF7" s="108" t="s">
        <v>15</v>
      </c>
      <c r="AG7" s="109"/>
      <c r="AH7" s="85" t="s">
        <v>33</v>
      </c>
      <c r="AI7" s="98"/>
      <c r="AJ7" s="85" t="s">
        <v>34</v>
      </c>
      <c r="AK7" s="86"/>
      <c r="AL7" s="85" t="s">
        <v>72</v>
      </c>
      <c r="AM7" s="86"/>
      <c r="AN7" s="72"/>
      <c r="AO7" s="93"/>
      <c r="AP7" s="94"/>
      <c r="AQ7" s="83"/>
      <c r="AR7" s="72"/>
      <c r="AS7" s="108" t="s">
        <v>15</v>
      </c>
      <c r="AT7" s="109"/>
      <c r="AU7" s="85" t="s">
        <v>28</v>
      </c>
      <c r="AV7" s="98"/>
      <c r="AW7" s="85" t="s">
        <v>27</v>
      </c>
      <c r="AX7" s="98"/>
      <c r="AY7" s="85" t="s">
        <v>29</v>
      </c>
      <c r="AZ7" s="98"/>
      <c r="BA7" s="86" t="s">
        <v>42</v>
      </c>
      <c r="BB7" s="86"/>
      <c r="BC7" s="83"/>
      <c r="BD7" s="72"/>
      <c r="BE7" s="83"/>
      <c r="BF7" s="72"/>
      <c r="BG7" s="85" t="s">
        <v>4</v>
      </c>
      <c r="BH7" s="98"/>
      <c r="BI7" s="85" t="s">
        <v>5</v>
      </c>
      <c r="BJ7" s="98"/>
      <c r="BK7" s="85" t="s">
        <v>6</v>
      </c>
      <c r="BL7" s="98"/>
      <c r="BM7" s="85" t="s">
        <v>7</v>
      </c>
      <c r="BN7" s="98"/>
      <c r="BO7" s="83"/>
      <c r="BP7" s="84"/>
    </row>
    <row r="8" spans="1:68" s="12" customFormat="1" ht="25.5" customHeight="1">
      <c r="A8" s="72"/>
      <c r="B8" s="95"/>
      <c r="C8" s="96"/>
      <c r="D8" s="97"/>
      <c r="E8" s="95"/>
      <c r="F8" s="97"/>
      <c r="G8" s="70"/>
      <c r="H8" s="71"/>
      <c r="I8" s="80"/>
      <c r="J8" s="82"/>
      <c r="K8" s="80"/>
      <c r="L8" s="81"/>
      <c r="M8" s="72"/>
      <c r="N8" s="81"/>
      <c r="O8" s="82"/>
      <c r="P8" s="80"/>
      <c r="Q8" s="82"/>
      <c r="R8" s="95"/>
      <c r="S8" s="97"/>
      <c r="T8" s="80"/>
      <c r="U8" s="82"/>
      <c r="V8" s="80"/>
      <c r="W8" s="82"/>
      <c r="X8" s="104"/>
      <c r="Y8" s="105"/>
      <c r="Z8" s="95"/>
      <c r="AA8" s="96"/>
      <c r="AB8" s="95"/>
      <c r="AC8" s="97"/>
      <c r="AD8" s="80"/>
      <c r="AE8" s="82"/>
      <c r="AF8" s="95"/>
      <c r="AG8" s="97"/>
      <c r="AH8" s="80"/>
      <c r="AI8" s="82"/>
      <c r="AJ8" s="80"/>
      <c r="AK8" s="81"/>
      <c r="AL8" s="80"/>
      <c r="AM8" s="81"/>
      <c r="AN8" s="72"/>
      <c r="AO8" s="96"/>
      <c r="AP8" s="97"/>
      <c r="AQ8" s="80"/>
      <c r="AR8" s="82"/>
      <c r="AS8" s="95"/>
      <c r="AT8" s="97"/>
      <c r="AU8" s="80"/>
      <c r="AV8" s="82"/>
      <c r="AW8" s="80"/>
      <c r="AX8" s="82"/>
      <c r="AY8" s="80"/>
      <c r="AZ8" s="82"/>
      <c r="BA8" s="81"/>
      <c r="BB8" s="81"/>
      <c r="BC8" s="80"/>
      <c r="BD8" s="82"/>
      <c r="BE8" s="80"/>
      <c r="BF8" s="82"/>
      <c r="BG8" s="80"/>
      <c r="BH8" s="82"/>
      <c r="BI8" s="80"/>
      <c r="BJ8" s="82"/>
      <c r="BK8" s="80"/>
      <c r="BL8" s="82"/>
      <c r="BM8" s="80"/>
      <c r="BN8" s="82"/>
      <c r="BO8" s="80"/>
      <c r="BP8" s="81"/>
    </row>
    <row r="9" spans="1:68" s="12" customFormat="1" ht="25.5" customHeight="1">
      <c r="A9" s="72"/>
      <c r="B9" s="87" t="s">
        <v>11</v>
      </c>
      <c r="C9" s="85" t="s">
        <v>10</v>
      </c>
      <c r="D9" s="98"/>
      <c r="E9" s="87" t="s">
        <v>11</v>
      </c>
      <c r="F9" s="87" t="s">
        <v>10</v>
      </c>
      <c r="G9" s="87" t="s">
        <v>11</v>
      </c>
      <c r="H9" s="87" t="s">
        <v>10</v>
      </c>
      <c r="I9" s="87" t="s">
        <v>11</v>
      </c>
      <c r="J9" s="87" t="s">
        <v>10</v>
      </c>
      <c r="K9" s="87" t="s">
        <v>11</v>
      </c>
      <c r="L9" s="85" t="s">
        <v>10</v>
      </c>
      <c r="M9" s="72"/>
      <c r="N9" s="98" t="s">
        <v>11</v>
      </c>
      <c r="O9" s="87" t="s">
        <v>10</v>
      </c>
      <c r="P9" s="87" t="s">
        <v>11</v>
      </c>
      <c r="Q9" s="87" t="s">
        <v>10</v>
      </c>
      <c r="R9" s="87" t="s">
        <v>11</v>
      </c>
      <c r="S9" s="87" t="s">
        <v>10</v>
      </c>
      <c r="T9" s="87" t="s">
        <v>11</v>
      </c>
      <c r="U9" s="87" t="s">
        <v>10</v>
      </c>
      <c r="V9" s="87" t="s">
        <v>11</v>
      </c>
      <c r="W9" s="87" t="s">
        <v>10</v>
      </c>
      <c r="X9" s="87" t="s">
        <v>11</v>
      </c>
      <c r="Y9" s="98" t="s">
        <v>10</v>
      </c>
      <c r="Z9" s="87" t="s">
        <v>11</v>
      </c>
      <c r="AA9" s="85" t="s">
        <v>10</v>
      </c>
      <c r="AB9" s="87" t="s">
        <v>11</v>
      </c>
      <c r="AC9" s="87" t="s">
        <v>10</v>
      </c>
      <c r="AD9" s="87" t="s">
        <v>11</v>
      </c>
      <c r="AE9" s="87" t="s">
        <v>10</v>
      </c>
      <c r="AF9" s="87" t="s">
        <v>11</v>
      </c>
      <c r="AG9" s="87" t="s">
        <v>10</v>
      </c>
      <c r="AH9" s="87" t="s">
        <v>11</v>
      </c>
      <c r="AI9" s="87" t="s">
        <v>10</v>
      </c>
      <c r="AJ9" s="87" t="s">
        <v>11</v>
      </c>
      <c r="AK9" s="85" t="s">
        <v>10</v>
      </c>
      <c r="AL9" s="87" t="s">
        <v>11</v>
      </c>
      <c r="AM9" s="85" t="s">
        <v>10</v>
      </c>
      <c r="AN9" s="72"/>
      <c r="AO9" s="98" t="s">
        <v>11</v>
      </c>
      <c r="AP9" s="87" t="s">
        <v>10</v>
      </c>
      <c r="AQ9" s="87" t="s">
        <v>11</v>
      </c>
      <c r="AR9" s="87" t="s">
        <v>10</v>
      </c>
      <c r="AS9" s="87" t="s">
        <v>11</v>
      </c>
      <c r="AT9" s="87" t="s">
        <v>10</v>
      </c>
      <c r="AU9" s="87" t="s">
        <v>11</v>
      </c>
      <c r="AV9" s="87" t="s">
        <v>10</v>
      </c>
      <c r="AW9" s="87" t="s">
        <v>11</v>
      </c>
      <c r="AX9" s="87" t="s">
        <v>10</v>
      </c>
      <c r="AY9" s="87" t="s">
        <v>11</v>
      </c>
      <c r="AZ9" s="87" t="s">
        <v>10</v>
      </c>
      <c r="BA9" s="98" t="s">
        <v>11</v>
      </c>
      <c r="BB9" s="85" t="s">
        <v>44</v>
      </c>
      <c r="BC9" s="87" t="s">
        <v>11</v>
      </c>
      <c r="BD9" s="85" t="s">
        <v>44</v>
      </c>
      <c r="BE9" s="87" t="s">
        <v>11</v>
      </c>
      <c r="BF9" s="87" t="s">
        <v>44</v>
      </c>
      <c r="BG9" s="87" t="s">
        <v>11</v>
      </c>
      <c r="BH9" s="87" t="s">
        <v>44</v>
      </c>
      <c r="BI9" s="87" t="s">
        <v>11</v>
      </c>
      <c r="BJ9" s="87" t="s">
        <v>45</v>
      </c>
      <c r="BK9" s="87" t="s">
        <v>43</v>
      </c>
      <c r="BL9" s="87" t="s">
        <v>46</v>
      </c>
      <c r="BM9" s="87" t="s">
        <v>43</v>
      </c>
      <c r="BN9" s="87" t="s">
        <v>46</v>
      </c>
      <c r="BO9" s="87" t="s">
        <v>43</v>
      </c>
      <c r="BP9" s="85" t="s">
        <v>12</v>
      </c>
    </row>
    <row r="10" spans="1:68" s="12" customFormat="1" ht="25.5" customHeight="1">
      <c r="A10" s="82"/>
      <c r="B10" s="88"/>
      <c r="C10" s="80"/>
      <c r="D10" s="82"/>
      <c r="E10" s="88"/>
      <c r="F10" s="88"/>
      <c r="G10" s="88"/>
      <c r="H10" s="88"/>
      <c r="I10" s="88"/>
      <c r="J10" s="88"/>
      <c r="K10" s="88"/>
      <c r="L10" s="80"/>
      <c r="M10" s="82"/>
      <c r="N10" s="82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2"/>
      <c r="Z10" s="88"/>
      <c r="AA10" s="80"/>
      <c r="AB10" s="88"/>
      <c r="AC10" s="88"/>
      <c r="AD10" s="88"/>
      <c r="AE10" s="88"/>
      <c r="AF10" s="88"/>
      <c r="AG10" s="88"/>
      <c r="AH10" s="88"/>
      <c r="AI10" s="88"/>
      <c r="AJ10" s="88"/>
      <c r="AK10" s="80"/>
      <c r="AL10" s="88"/>
      <c r="AM10" s="80"/>
      <c r="AN10" s="82"/>
      <c r="AO10" s="82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2"/>
      <c r="BB10" s="80"/>
      <c r="BC10" s="88"/>
      <c r="BD10" s="80"/>
      <c r="BE10" s="88"/>
      <c r="BF10" s="88"/>
      <c r="BG10" s="88"/>
      <c r="BH10" s="88"/>
      <c r="BI10" s="88"/>
      <c r="BJ10" s="88"/>
      <c r="BK10" s="88"/>
      <c r="BL10" s="118"/>
      <c r="BM10" s="88"/>
      <c r="BN10" s="118"/>
      <c r="BO10" s="88"/>
      <c r="BP10" s="80"/>
    </row>
    <row r="11" spans="1:68" ht="18.75" customHeight="1" hidden="1">
      <c r="A11" s="40" t="s">
        <v>2</v>
      </c>
      <c r="B11" s="22">
        <f>SUM(E11,R11,X11,Z11,AF11,AO11,AQ11,AS11,BE11,BG11,BO11)</f>
        <v>54</v>
      </c>
      <c r="C11" s="113">
        <f>SUM(F11,S11,Y11,AA11,AG11,AP11,AR11,AT11,BF11,BH11,BP11)</f>
        <v>1617</v>
      </c>
      <c r="D11" s="113"/>
      <c r="E11" s="20">
        <f aca="true" t="shared" si="0" ref="E11:F17">SUM(G11,I11,K11,N11,P11)</f>
        <v>0</v>
      </c>
      <c r="F11" s="20">
        <f t="shared" si="0"/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40" t="s">
        <v>2</v>
      </c>
      <c r="N11" s="20">
        <v>0</v>
      </c>
      <c r="O11" s="20">
        <v>0</v>
      </c>
      <c r="P11" s="20">
        <v>0</v>
      </c>
      <c r="Q11" s="20">
        <v>0</v>
      </c>
      <c r="R11" s="20">
        <f aca="true" t="shared" si="1" ref="R11:R19">SUM(T11:V11)</f>
        <v>0</v>
      </c>
      <c r="S11" s="20">
        <f aca="true" t="shared" si="2" ref="S11:S19">SUM(U11:W11)</f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1">
        <f aca="true" t="shared" si="3" ref="Z11:AA17">SUM(AB11,AD11)</f>
        <v>43</v>
      </c>
      <c r="AA11" s="21">
        <f t="shared" si="3"/>
        <v>153</v>
      </c>
      <c r="AB11" s="20">
        <v>3</v>
      </c>
      <c r="AC11" s="20">
        <v>96</v>
      </c>
      <c r="AD11" s="20">
        <v>40</v>
      </c>
      <c r="AE11" s="20">
        <v>57</v>
      </c>
      <c r="AF11" s="20">
        <f aca="true" t="shared" si="4" ref="AF11:AG13">SUM(AH11,AJ11)</f>
        <v>2</v>
      </c>
      <c r="AG11" s="20">
        <f t="shared" si="4"/>
        <v>200</v>
      </c>
      <c r="AH11" s="20">
        <v>1</v>
      </c>
      <c r="AI11" s="20">
        <v>200</v>
      </c>
      <c r="AJ11" s="20">
        <v>1</v>
      </c>
      <c r="AK11" s="20">
        <v>0</v>
      </c>
      <c r="AL11" s="20"/>
      <c r="AM11" s="20"/>
      <c r="AN11" s="40" t="s">
        <v>2</v>
      </c>
      <c r="AO11" s="20">
        <v>0</v>
      </c>
      <c r="AP11" s="20">
        <v>0</v>
      </c>
      <c r="AQ11" s="20">
        <v>0</v>
      </c>
      <c r="AR11" s="20">
        <v>0</v>
      </c>
      <c r="AS11" s="20">
        <f>SUM(AU11,AW11,AY11,BA11)</f>
        <v>6</v>
      </c>
      <c r="AT11" s="20">
        <f>SUM(AV11,AX11,AZ11,BB11)</f>
        <v>60</v>
      </c>
      <c r="AU11" s="20">
        <v>0</v>
      </c>
      <c r="AV11" s="20">
        <v>0</v>
      </c>
      <c r="AW11" s="20">
        <v>0</v>
      </c>
      <c r="AX11" s="20">
        <v>0</v>
      </c>
      <c r="AY11" s="20">
        <v>6</v>
      </c>
      <c r="AZ11" s="20">
        <v>60</v>
      </c>
      <c r="BA11" s="20">
        <v>0</v>
      </c>
      <c r="BB11" s="20">
        <v>0</v>
      </c>
      <c r="BC11" s="20"/>
      <c r="BD11" s="20"/>
      <c r="BE11" s="20">
        <v>0</v>
      </c>
      <c r="BF11" s="20">
        <v>0</v>
      </c>
      <c r="BG11" s="21">
        <f aca="true" t="shared" si="5" ref="BG11:BG17">SUM(BI11,BK11,BM11)</f>
        <v>3</v>
      </c>
      <c r="BH11" s="21">
        <f aca="true" t="shared" si="6" ref="BH11:BH17">SUM(BJ11)</f>
        <v>1204</v>
      </c>
      <c r="BI11" s="21">
        <v>2</v>
      </c>
      <c r="BJ11" s="21">
        <v>1204</v>
      </c>
      <c r="BK11" s="20">
        <v>0</v>
      </c>
      <c r="BL11" s="23">
        <v>0</v>
      </c>
      <c r="BM11" s="21">
        <v>1</v>
      </c>
      <c r="BN11" s="24">
        <v>1</v>
      </c>
      <c r="BO11" s="20">
        <v>0</v>
      </c>
      <c r="BP11" s="20">
        <v>0</v>
      </c>
    </row>
    <row r="12" spans="1:68" ht="18.75" customHeight="1" hidden="1">
      <c r="A12" s="40" t="s">
        <v>49</v>
      </c>
      <c r="B12" s="22">
        <f>SUM(E12,R12,X12,Z12,AF12,AO12,AQ12,AS12,BE12,BG12,BO12)</f>
        <v>44</v>
      </c>
      <c r="C12" s="113">
        <f>SUM(F12,S12,Y12,AA12,AG12,AP12,AR12,AT12,BF12,BH12,BP12)</f>
        <v>5560</v>
      </c>
      <c r="D12" s="113"/>
      <c r="E12" s="20">
        <f t="shared" si="0"/>
        <v>0</v>
      </c>
      <c r="F12" s="20">
        <f t="shared" si="0"/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40" t="s">
        <v>49</v>
      </c>
      <c r="N12" s="20">
        <v>0</v>
      </c>
      <c r="O12" s="20">
        <v>0</v>
      </c>
      <c r="P12" s="20">
        <v>0</v>
      </c>
      <c r="Q12" s="20">
        <v>0</v>
      </c>
      <c r="R12" s="20">
        <f t="shared" si="1"/>
        <v>0</v>
      </c>
      <c r="S12" s="20">
        <f t="shared" si="2"/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1">
        <f t="shared" si="3"/>
        <v>31</v>
      </c>
      <c r="AA12" s="21">
        <f t="shared" si="3"/>
        <v>142</v>
      </c>
      <c r="AB12" s="20">
        <v>1</v>
      </c>
      <c r="AC12" s="20">
        <v>100</v>
      </c>
      <c r="AD12" s="20">
        <v>30</v>
      </c>
      <c r="AE12" s="20">
        <v>42</v>
      </c>
      <c r="AF12" s="20">
        <f t="shared" si="4"/>
        <v>3</v>
      </c>
      <c r="AG12" s="20">
        <f t="shared" si="4"/>
        <v>2918</v>
      </c>
      <c r="AH12" s="20">
        <v>1</v>
      </c>
      <c r="AI12" s="20">
        <v>7</v>
      </c>
      <c r="AJ12" s="20">
        <v>2</v>
      </c>
      <c r="AK12" s="20">
        <v>2911</v>
      </c>
      <c r="AL12" s="20"/>
      <c r="AM12" s="20"/>
      <c r="AN12" s="40" t="s">
        <v>49</v>
      </c>
      <c r="AO12" s="20">
        <v>0</v>
      </c>
      <c r="AP12" s="20">
        <v>0</v>
      </c>
      <c r="AQ12" s="20">
        <v>0</v>
      </c>
      <c r="AR12" s="20">
        <v>0</v>
      </c>
      <c r="AS12" s="20">
        <f>SUM(AU12,AW12,AY12,BA12)</f>
        <v>5</v>
      </c>
      <c r="AT12" s="20">
        <f>SUM(AV12,AX12,AZ12,BB12)</f>
        <v>300</v>
      </c>
      <c r="AU12" s="20">
        <v>0</v>
      </c>
      <c r="AV12" s="20">
        <v>0</v>
      </c>
      <c r="AW12" s="20">
        <v>0</v>
      </c>
      <c r="AX12" s="20">
        <v>0</v>
      </c>
      <c r="AY12" s="20">
        <v>5</v>
      </c>
      <c r="AZ12" s="20">
        <v>300</v>
      </c>
      <c r="BA12" s="20">
        <v>0</v>
      </c>
      <c r="BB12" s="20">
        <v>0</v>
      </c>
      <c r="BC12" s="20" t="s">
        <v>47</v>
      </c>
      <c r="BD12" s="20" t="s">
        <v>47</v>
      </c>
      <c r="BE12" s="20">
        <v>0</v>
      </c>
      <c r="BF12" s="20">
        <v>0</v>
      </c>
      <c r="BG12" s="21">
        <f t="shared" si="5"/>
        <v>5</v>
      </c>
      <c r="BH12" s="21">
        <f t="shared" si="6"/>
        <v>2200</v>
      </c>
      <c r="BI12" s="21">
        <v>2</v>
      </c>
      <c r="BJ12" s="21">
        <v>2200</v>
      </c>
      <c r="BK12" s="20">
        <v>0</v>
      </c>
      <c r="BL12" s="23">
        <v>0</v>
      </c>
      <c r="BM12" s="21">
        <v>3</v>
      </c>
      <c r="BN12" s="24">
        <v>3</v>
      </c>
      <c r="BO12" s="20">
        <v>0</v>
      </c>
      <c r="BP12" s="20">
        <v>0</v>
      </c>
    </row>
    <row r="13" spans="1:68" ht="18.75" customHeight="1" hidden="1">
      <c r="A13" s="40" t="s">
        <v>57</v>
      </c>
      <c r="B13" s="55">
        <f>SUM(E13,R13,X13,Z13,AF13,AO13,AQ13,AS13,BE13,BG13,BO13)</f>
        <v>54</v>
      </c>
      <c r="C13" s="111">
        <v>1172</v>
      </c>
      <c r="D13" s="111"/>
      <c r="E13" s="56">
        <f t="shared" si="0"/>
        <v>0</v>
      </c>
      <c r="F13" s="56">
        <f t="shared" si="0"/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40" t="s">
        <v>57</v>
      </c>
      <c r="N13" s="56">
        <v>0</v>
      </c>
      <c r="O13" s="56">
        <v>0</v>
      </c>
      <c r="P13" s="56">
        <v>0</v>
      </c>
      <c r="Q13" s="56">
        <v>0</v>
      </c>
      <c r="R13" s="56">
        <f t="shared" si="1"/>
        <v>0</v>
      </c>
      <c r="S13" s="56">
        <f t="shared" si="2"/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7">
        <f t="shared" si="3"/>
        <v>33</v>
      </c>
      <c r="AA13" s="57">
        <f t="shared" si="3"/>
        <v>129</v>
      </c>
      <c r="AB13" s="56">
        <v>0</v>
      </c>
      <c r="AC13" s="56">
        <v>0</v>
      </c>
      <c r="AD13" s="56">
        <v>33</v>
      </c>
      <c r="AE13" s="56">
        <v>129</v>
      </c>
      <c r="AF13" s="56">
        <f t="shared" si="4"/>
        <v>6</v>
      </c>
      <c r="AG13" s="56">
        <f t="shared" si="4"/>
        <v>209</v>
      </c>
      <c r="AH13" s="56">
        <v>4</v>
      </c>
      <c r="AI13" s="56">
        <v>32</v>
      </c>
      <c r="AJ13" s="56">
        <v>2</v>
      </c>
      <c r="AK13" s="56">
        <v>177</v>
      </c>
      <c r="AL13" s="56"/>
      <c r="AM13" s="56"/>
      <c r="AN13" s="40" t="s">
        <v>57</v>
      </c>
      <c r="AO13" s="56">
        <v>0</v>
      </c>
      <c r="AP13" s="56">
        <v>0</v>
      </c>
      <c r="AQ13" s="56">
        <v>0</v>
      </c>
      <c r="AR13" s="56">
        <v>0</v>
      </c>
      <c r="AS13" s="56">
        <f aca="true" t="shared" si="7" ref="AS13:AT17">SUM(AU13,AW13,AY13,BA13)</f>
        <v>7</v>
      </c>
      <c r="AT13" s="56">
        <f t="shared" si="7"/>
        <v>830</v>
      </c>
      <c r="AU13" s="56">
        <v>0</v>
      </c>
      <c r="AV13" s="56">
        <v>0</v>
      </c>
      <c r="AW13" s="58">
        <v>0</v>
      </c>
      <c r="AX13" s="56">
        <v>0</v>
      </c>
      <c r="AY13" s="56">
        <v>7</v>
      </c>
      <c r="AZ13" s="56">
        <v>830</v>
      </c>
      <c r="BA13" s="56">
        <v>0</v>
      </c>
      <c r="BB13" s="56">
        <v>0</v>
      </c>
      <c r="BC13" s="56" t="s">
        <v>47</v>
      </c>
      <c r="BD13" s="56" t="s">
        <v>47</v>
      </c>
      <c r="BE13" s="56">
        <v>0</v>
      </c>
      <c r="BF13" s="56">
        <v>0</v>
      </c>
      <c r="BG13" s="57">
        <f t="shared" si="5"/>
        <v>8</v>
      </c>
      <c r="BH13" s="57">
        <f t="shared" si="6"/>
        <v>5</v>
      </c>
      <c r="BI13" s="57">
        <v>1</v>
      </c>
      <c r="BJ13" s="57">
        <v>5</v>
      </c>
      <c r="BK13" s="56">
        <v>4</v>
      </c>
      <c r="BL13" s="59">
        <v>9421</v>
      </c>
      <c r="BM13" s="57">
        <v>3</v>
      </c>
      <c r="BN13" s="60">
        <v>56</v>
      </c>
      <c r="BO13" s="56">
        <v>0</v>
      </c>
      <c r="BP13" s="56">
        <v>0</v>
      </c>
    </row>
    <row r="14" spans="1:68" ht="18.75" customHeight="1" hidden="1">
      <c r="A14" s="40" t="s">
        <v>66</v>
      </c>
      <c r="B14" s="55">
        <f>SUM(E14,R14,X14,Z14,AF14,AO14,AQ14,AS14,BE14,BG14,BO14)</f>
        <v>60</v>
      </c>
      <c r="C14" s="111">
        <f>SUM(F14,S14,Y14,AA14,AG14,AP14,AR14,AT14,BF14,BH14,BP14)</f>
        <v>62506.2</v>
      </c>
      <c r="D14" s="111"/>
      <c r="E14" s="56">
        <f t="shared" si="0"/>
        <v>0</v>
      </c>
      <c r="F14" s="56">
        <f t="shared" si="0"/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40" t="s">
        <v>66</v>
      </c>
      <c r="N14" s="56">
        <v>0</v>
      </c>
      <c r="O14" s="56">
        <v>0</v>
      </c>
      <c r="P14" s="56">
        <v>0</v>
      </c>
      <c r="Q14" s="56">
        <v>0</v>
      </c>
      <c r="R14" s="56">
        <f t="shared" si="1"/>
        <v>0</v>
      </c>
      <c r="S14" s="56">
        <f t="shared" si="2"/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7">
        <f t="shared" si="3"/>
        <v>35</v>
      </c>
      <c r="AA14" s="57">
        <f t="shared" si="3"/>
        <v>3174.6000000000004</v>
      </c>
      <c r="AB14" s="56">
        <v>2</v>
      </c>
      <c r="AC14" s="56">
        <v>2043.2</v>
      </c>
      <c r="AD14" s="56">
        <v>33</v>
      </c>
      <c r="AE14" s="56">
        <v>1131.4</v>
      </c>
      <c r="AF14" s="56">
        <f>SUM(AH14,AJ14)</f>
        <v>6</v>
      </c>
      <c r="AG14" s="56">
        <v>22361.6</v>
      </c>
      <c r="AH14" s="56">
        <v>5</v>
      </c>
      <c r="AI14" s="56">
        <v>22360</v>
      </c>
      <c r="AJ14" s="56">
        <v>1</v>
      </c>
      <c r="AK14" s="56">
        <v>1.6</v>
      </c>
      <c r="AL14" s="56" t="s">
        <v>73</v>
      </c>
      <c r="AM14" s="56" t="s">
        <v>73</v>
      </c>
      <c r="AN14" s="40" t="s">
        <v>66</v>
      </c>
      <c r="AO14" s="56">
        <v>0</v>
      </c>
      <c r="AP14" s="56">
        <v>0</v>
      </c>
      <c r="AQ14" s="56">
        <v>0</v>
      </c>
      <c r="AR14" s="56">
        <v>0</v>
      </c>
      <c r="AS14" s="56">
        <f t="shared" si="7"/>
        <v>16</v>
      </c>
      <c r="AT14" s="56">
        <f t="shared" si="7"/>
        <v>36940</v>
      </c>
      <c r="AU14" s="56">
        <v>0</v>
      </c>
      <c r="AV14" s="56">
        <v>0</v>
      </c>
      <c r="AW14" s="56">
        <v>0</v>
      </c>
      <c r="AX14" s="56">
        <v>0</v>
      </c>
      <c r="AY14" s="56">
        <v>16</v>
      </c>
      <c r="AZ14" s="56">
        <v>36940</v>
      </c>
      <c r="BA14" s="56">
        <v>0</v>
      </c>
      <c r="BB14" s="56">
        <v>0</v>
      </c>
      <c r="BC14" s="56" t="s">
        <v>47</v>
      </c>
      <c r="BD14" s="56" t="s">
        <v>47</v>
      </c>
      <c r="BE14" s="56">
        <v>0</v>
      </c>
      <c r="BF14" s="56">
        <v>0</v>
      </c>
      <c r="BG14" s="57">
        <f t="shared" si="5"/>
        <v>3</v>
      </c>
      <c r="BH14" s="57">
        <f t="shared" si="6"/>
        <v>30</v>
      </c>
      <c r="BI14" s="57">
        <v>2</v>
      </c>
      <c r="BJ14" s="57">
        <v>30</v>
      </c>
      <c r="BK14" s="56">
        <v>0</v>
      </c>
      <c r="BL14" s="59">
        <v>0</v>
      </c>
      <c r="BM14" s="57">
        <v>1</v>
      </c>
      <c r="BN14" s="60">
        <v>2</v>
      </c>
      <c r="BO14" s="56">
        <v>0</v>
      </c>
      <c r="BP14" s="56">
        <v>0</v>
      </c>
    </row>
    <row r="15" spans="1:68" ht="18.75" customHeight="1" hidden="1">
      <c r="A15" s="40" t="s">
        <v>56</v>
      </c>
      <c r="B15" s="55">
        <f>SUM(E15,R15,X15,Z15,AF15,AO15,AQ15,AS15,BE15,BG15,BO15)</f>
        <v>80</v>
      </c>
      <c r="C15" s="111">
        <f>SUM(F15,S15,Y15,AA15,AG15,AP15,AR15,AT15,BF15,BH15,BP15)</f>
        <v>16546.825</v>
      </c>
      <c r="D15" s="111"/>
      <c r="E15" s="56">
        <f t="shared" si="0"/>
        <v>0</v>
      </c>
      <c r="F15" s="56">
        <f t="shared" si="0"/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40" t="s">
        <v>56</v>
      </c>
      <c r="N15" s="56">
        <v>0</v>
      </c>
      <c r="O15" s="56">
        <v>0</v>
      </c>
      <c r="P15" s="56">
        <v>0</v>
      </c>
      <c r="Q15" s="56">
        <v>0</v>
      </c>
      <c r="R15" s="56">
        <f t="shared" si="1"/>
        <v>0</v>
      </c>
      <c r="S15" s="56">
        <f t="shared" si="2"/>
        <v>0</v>
      </c>
      <c r="T15" s="56">
        <v>0</v>
      </c>
      <c r="U15" s="56">
        <v>0</v>
      </c>
      <c r="V15" s="56">
        <v>0</v>
      </c>
      <c r="W15" s="56">
        <v>0</v>
      </c>
      <c r="X15" s="56">
        <v>1</v>
      </c>
      <c r="Y15" s="56">
        <v>216.3</v>
      </c>
      <c r="Z15" s="57">
        <f t="shared" si="3"/>
        <v>57</v>
      </c>
      <c r="AA15" s="57">
        <f t="shared" si="3"/>
        <v>5789.825</v>
      </c>
      <c r="AB15" s="56">
        <v>3</v>
      </c>
      <c r="AC15" s="56">
        <v>1540</v>
      </c>
      <c r="AD15" s="56">
        <v>54</v>
      </c>
      <c r="AE15" s="56">
        <v>4249.825</v>
      </c>
      <c r="AF15" s="56">
        <f>SUM(AH15,AJ15)</f>
        <v>7</v>
      </c>
      <c r="AG15" s="56">
        <f>SUM(AI15,AK15)</f>
        <v>4405.7</v>
      </c>
      <c r="AH15" s="56">
        <v>3</v>
      </c>
      <c r="AI15" s="56">
        <v>1755.7</v>
      </c>
      <c r="AJ15" s="56">
        <v>4</v>
      </c>
      <c r="AK15" s="56">
        <v>2650</v>
      </c>
      <c r="AL15" s="56" t="s">
        <v>73</v>
      </c>
      <c r="AM15" s="56" t="s">
        <v>73</v>
      </c>
      <c r="AN15" s="40" t="s">
        <v>69</v>
      </c>
      <c r="AO15" s="56">
        <v>0</v>
      </c>
      <c r="AP15" s="56">
        <v>0</v>
      </c>
      <c r="AQ15" s="56">
        <v>0</v>
      </c>
      <c r="AR15" s="56">
        <v>0</v>
      </c>
      <c r="AS15" s="56">
        <f t="shared" si="7"/>
        <v>9</v>
      </c>
      <c r="AT15" s="56">
        <f t="shared" si="7"/>
        <v>6135</v>
      </c>
      <c r="AU15" s="56">
        <v>0</v>
      </c>
      <c r="AV15" s="56">
        <v>0</v>
      </c>
      <c r="AW15" s="56">
        <v>0</v>
      </c>
      <c r="AX15" s="56">
        <v>0</v>
      </c>
      <c r="AY15" s="56">
        <v>9</v>
      </c>
      <c r="AZ15" s="56">
        <v>6135</v>
      </c>
      <c r="BA15" s="56">
        <v>0</v>
      </c>
      <c r="BB15" s="56">
        <v>0</v>
      </c>
      <c r="BC15" s="56" t="s">
        <v>47</v>
      </c>
      <c r="BD15" s="56" t="s">
        <v>47</v>
      </c>
      <c r="BE15" s="56">
        <v>0</v>
      </c>
      <c r="BF15" s="56">
        <v>0</v>
      </c>
      <c r="BG15" s="57">
        <f t="shared" si="5"/>
        <v>6</v>
      </c>
      <c r="BH15" s="57">
        <f t="shared" si="6"/>
        <v>0</v>
      </c>
      <c r="BI15" s="56">
        <v>0</v>
      </c>
      <c r="BJ15" s="56">
        <v>0</v>
      </c>
      <c r="BK15" s="56">
        <v>4</v>
      </c>
      <c r="BL15" s="59">
        <v>8</v>
      </c>
      <c r="BM15" s="57">
        <v>2</v>
      </c>
      <c r="BN15" s="60">
        <v>1</v>
      </c>
      <c r="BO15" s="56">
        <v>0</v>
      </c>
      <c r="BP15" s="56">
        <v>0</v>
      </c>
    </row>
    <row r="16" spans="1:68" ht="18.75" customHeight="1" hidden="1">
      <c r="A16" s="40" t="s">
        <v>55</v>
      </c>
      <c r="B16" s="55">
        <f>SUM(E16,R16,X16,Z16,AF16,AO16,AQ16,AS16,BE16,BG16,BO16)</f>
        <v>77</v>
      </c>
      <c r="C16" s="111">
        <f>SUM(F16,S16,Y16,AA16,AG16,AP16,AR16,AT16,BF16,BH16,BP16)</f>
        <v>15773.99</v>
      </c>
      <c r="D16" s="111"/>
      <c r="E16" s="56">
        <f t="shared" si="0"/>
        <v>0</v>
      </c>
      <c r="F16" s="56">
        <f t="shared" si="0"/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40" t="s">
        <v>55</v>
      </c>
      <c r="N16" s="56">
        <v>0</v>
      </c>
      <c r="O16" s="56">
        <v>0</v>
      </c>
      <c r="P16" s="56">
        <v>0</v>
      </c>
      <c r="Q16" s="56">
        <v>0</v>
      </c>
      <c r="R16" s="56">
        <f t="shared" si="1"/>
        <v>0</v>
      </c>
      <c r="S16" s="56">
        <f t="shared" si="2"/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7">
        <f t="shared" si="3"/>
        <v>28</v>
      </c>
      <c r="AA16" s="57">
        <f t="shared" si="3"/>
        <v>711.99</v>
      </c>
      <c r="AB16" s="56">
        <v>3</v>
      </c>
      <c r="AC16" s="56">
        <v>274</v>
      </c>
      <c r="AD16" s="56">
        <v>25</v>
      </c>
      <c r="AE16" s="56">
        <v>437.99</v>
      </c>
      <c r="AF16" s="56">
        <f>SUM(AH16,AJ16)</f>
        <v>2</v>
      </c>
      <c r="AG16" s="56">
        <f>SUM(AI16,AK16)</f>
        <v>360</v>
      </c>
      <c r="AH16" s="56">
        <v>0</v>
      </c>
      <c r="AI16" s="56">
        <v>0</v>
      </c>
      <c r="AJ16" s="56">
        <v>2</v>
      </c>
      <c r="AK16" s="56">
        <v>360</v>
      </c>
      <c r="AL16" s="56" t="s">
        <v>73</v>
      </c>
      <c r="AM16" s="56" t="s">
        <v>73</v>
      </c>
      <c r="AN16" s="40" t="s">
        <v>55</v>
      </c>
      <c r="AO16" s="56">
        <v>0</v>
      </c>
      <c r="AP16" s="56">
        <v>0</v>
      </c>
      <c r="AQ16" s="56">
        <v>0</v>
      </c>
      <c r="AR16" s="56">
        <v>0</v>
      </c>
      <c r="AS16" s="56">
        <f t="shared" si="7"/>
        <v>41</v>
      </c>
      <c r="AT16" s="56">
        <f t="shared" si="7"/>
        <v>14702</v>
      </c>
      <c r="AU16" s="56">
        <v>2</v>
      </c>
      <c r="AV16" s="56">
        <v>334</v>
      </c>
      <c r="AW16" s="56">
        <v>0</v>
      </c>
      <c r="AX16" s="56">
        <v>0</v>
      </c>
      <c r="AY16" s="56">
        <v>39</v>
      </c>
      <c r="AZ16" s="56">
        <v>14368</v>
      </c>
      <c r="BA16" s="56">
        <v>0</v>
      </c>
      <c r="BB16" s="56">
        <v>0</v>
      </c>
      <c r="BC16" s="56" t="s">
        <v>47</v>
      </c>
      <c r="BD16" s="56" t="s">
        <v>47</v>
      </c>
      <c r="BE16" s="56">
        <v>0</v>
      </c>
      <c r="BF16" s="56">
        <v>0</v>
      </c>
      <c r="BG16" s="57">
        <f t="shared" si="5"/>
        <v>6</v>
      </c>
      <c r="BH16" s="57">
        <f t="shared" si="6"/>
        <v>0</v>
      </c>
      <c r="BI16" s="56">
        <v>0</v>
      </c>
      <c r="BJ16" s="56">
        <v>0</v>
      </c>
      <c r="BK16" s="56">
        <v>6</v>
      </c>
      <c r="BL16" s="59">
        <v>4.2875</v>
      </c>
      <c r="BM16" s="56">
        <v>0</v>
      </c>
      <c r="BN16" s="59">
        <v>0</v>
      </c>
      <c r="BO16" s="56">
        <v>0</v>
      </c>
      <c r="BP16" s="56">
        <v>0</v>
      </c>
    </row>
    <row r="17" spans="1:68" ht="18.75" customHeight="1">
      <c r="A17" s="40" t="s">
        <v>54</v>
      </c>
      <c r="B17" s="55">
        <f>SUM(E17,R17,X17,Z17,AF17,AO17,AQ17,AS17,BE17,BG17,BO17)</f>
        <v>94</v>
      </c>
      <c r="C17" s="111">
        <f>SUM(F17,S17,Y17,AA17,AG17,AP17,AR17,AT17,BF17,BH17,BP17)</f>
        <v>23424.47</v>
      </c>
      <c r="D17" s="111"/>
      <c r="E17" s="56">
        <f t="shared" si="0"/>
        <v>0</v>
      </c>
      <c r="F17" s="56">
        <f t="shared" si="0"/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40" t="s">
        <v>54</v>
      </c>
      <c r="N17" s="56">
        <v>0</v>
      </c>
      <c r="O17" s="56">
        <v>0</v>
      </c>
      <c r="P17" s="56">
        <v>0</v>
      </c>
      <c r="Q17" s="56">
        <v>0</v>
      </c>
      <c r="R17" s="56">
        <f t="shared" si="1"/>
        <v>0</v>
      </c>
      <c r="S17" s="56">
        <f t="shared" si="2"/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7">
        <f t="shared" si="3"/>
        <v>53</v>
      </c>
      <c r="AA17" s="57">
        <f t="shared" si="3"/>
        <v>13622.97</v>
      </c>
      <c r="AB17" s="56">
        <v>3</v>
      </c>
      <c r="AC17" s="56">
        <v>241.47</v>
      </c>
      <c r="AD17" s="56">
        <v>50</v>
      </c>
      <c r="AE17" s="56">
        <v>13381.5</v>
      </c>
      <c r="AF17" s="56">
        <f>SUM(AH17,AJ17)</f>
        <v>0</v>
      </c>
      <c r="AG17" s="56">
        <f>SUM(AI17,AK17)</f>
        <v>0</v>
      </c>
      <c r="AH17" s="56">
        <v>0</v>
      </c>
      <c r="AI17" s="56">
        <v>0</v>
      </c>
      <c r="AJ17" s="56">
        <v>0</v>
      </c>
      <c r="AK17" s="56">
        <v>0</v>
      </c>
      <c r="AL17" s="56" t="s">
        <v>73</v>
      </c>
      <c r="AM17" s="56" t="s">
        <v>73</v>
      </c>
      <c r="AN17" s="40" t="s">
        <v>54</v>
      </c>
      <c r="AO17" s="56">
        <v>0</v>
      </c>
      <c r="AP17" s="56">
        <v>0</v>
      </c>
      <c r="AQ17" s="56">
        <v>0</v>
      </c>
      <c r="AR17" s="56">
        <v>0</v>
      </c>
      <c r="AS17" s="56">
        <f t="shared" si="7"/>
        <v>36</v>
      </c>
      <c r="AT17" s="56">
        <f t="shared" si="7"/>
        <v>8131.5</v>
      </c>
      <c r="AU17" s="56">
        <v>0</v>
      </c>
      <c r="AV17" s="56">
        <v>0</v>
      </c>
      <c r="AW17" s="56">
        <v>10</v>
      </c>
      <c r="AX17" s="56">
        <v>69</v>
      </c>
      <c r="AY17" s="56">
        <v>26</v>
      </c>
      <c r="AZ17" s="56">
        <v>8062.5</v>
      </c>
      <c r="BA17" s="56">
        <v>0</v>
      </c>
      <c r="BB17" s="56">
        <v>0</v>
      </c>
      <c r="BC17" s="56" t="s">
        <v>47</v>
      </c>
      <c r="BD17" s="56" t="s">
        <v>47</v>
      </c>
      <c r="BE17" s="56">
        <v>0</v>
      </c>
      <c r="BF17" s="56">
        <v>0</v>
      </c>
      <c r="BG17" s="57">
        <f t="shared" si="5"/>
        <v>4</v>
      </c>
      <c r="BH17" s="57">
        <f t="shared" si="6"/>
        <v>100</v>
      </c>
      <c r="BI17" s="56">
        <v>1</v>
      </c>
      <c r="BJ17" s="56">
        <v>100</v>
      </c>
      <c r="BK17" s="56">
        <v>3</v>
      </c>
      <c r="BL17" s="59">
        <v>3.7</v>
      </c>
      <c r="BM17" s="56">
        <v>0</v>
      </c>
      <c r="BN17" s="59">
        <v>0</v>
      </c>
      <c r="BO17" s="56">
        <v>1</v>
      </c>
      <c r="BP17" s="56">
        <v>1570</v>
      </c>
    </row>
    <row r="18" spans="1:68" ht="18.75" customHeight="1">
      <c r="A18" s="40" t="s">
        <v>53</v>
      </c>
      <c r="B18" s="55">
        <v>19</v>
      </c>
      <c r="C18" s="111">
        <v>68702</v>
      </c>
      <c r="D18" s="111"/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40" t="s">
        <v>53</v>
      </c>
      <c r="N18" s="56">
        <v>0</v>
      </c>
      <c r="O18" s="56">
        <v>0</v>
      </c>
      <c r="P18" s="56">
        <v>0</v>
      </c>
      <c r="Q18" s="56">
        <v>0</v>
      </c>
      <c r="R18" s="56">
        <f t="shared" si="1"/>
        <v>0</v>
      </c>
      <c r="S18" s="56">
        <f t="shared" si="2"/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7">
        <v>54</v>
      </c>
      <c r="AA18" s="57">
        <v>4630.84</v>
      </c>
      <c r="AB18" s="56">
        <v>3</v>
      </c>
      <c r="AC18" s="56">
        <v>2116</v>
      </c>
      <c r="AD18" s="56">
        <v>51</v>
      </c>
      <c r="AE18" s="56">
        <v>2514.84</v>
      </c>
      <c r="AF18" s="56">
        <v>2</v>
      </c>
      <c r="AG18" s="56">
        <v>2539</v>
      </c>
      <c r="AH18" s="56">
        <v>0</v>
      </c>
      <c r="AI18" s="56">
        <v>0</v>
      </c>
      <c r="AJ18" s="56">
        <v>2</v>
      </c>
      <c r="AK18" s="56">
        <v>2539</v>
      </c>
      <c r="AL18" s="56" t="s">
        <v>73</v>
      </c>
      <c r="AM18" s="56" t="s">
        <v>73</v>
      </c>
      <c r="AN18" s="40" t="s">
        <v>53</v>
      </c>
      <c r="AO18" s="56">
        <v>23</v>
      </c>
      <c r="AP18" s="56">
        <v>1470.5</v>
      </c>
      <c r="AQ18" s="56">
        <v>1</v>
      </c>
      <c r="AR18" s="56">
        <v>0.455</v>
      </c>
      <c r="AS18" s="56">
        <v>27</v>
      </c>
      <c r="AT18" s="56">
        <v>3483.5</v>
      </c>
      <c r="AU18" s="56">
        <v>0</v>
      </c>
      <c r="AV18" s="56">
        <v>0</v>
      </c>
      <c r="AW18" s="56">
        <v>6</v>
      </c>
      <c r="AX18" s="56">
        <v>726.5</v>
      </c>
      <c r="AY18" s="56">
        <v>21</v>
      </c>
      <c r="AZ18" s="56">
        <v>2757</v>
      </c>
      <c r="BA18" s="56">
        <v>0</v>
      </c>
      <c r="BB18" s="56">
        <v>0</v>
      </c>
      <c r="BC18" s="56" t="s">
        <v>47</v>
      </c>
      <c r="BD18" s="56" t="s">
        <v>47</v>
      </c>
      <c r="BE18" s="56">
        <v>16</v>
      </c>
      <c r="BF18" s="56">
        <v>56578</v>
      </c>
      <c r="BG18" s="57">
        <v>6</v>
      </c>
      <c r="BH18" s="57">
        <v>0</v>
      </c>
      <c r="BI18" s="56">
        <v>0</v>
      </c>
      <c r="BJ18" s="56">
        <v>0</v>
      </c>
      <c r="BK18" s="56">
        <v>1</v>
      </c>
      <c r="BL18" s="59">
        <v>0.213</v>
      </c>
      <c r="BM18" s="56">
        <v>5</v>
      </c>
      <c r="BN18" s="59">
        <v>2.7666</v>
      </c>
      <c r="BO18" s="56">
        <v>0</v>
      </c>
      <c r="BP18" s="56">
        <v>0</v>
      </c>
    </row>
    <row r="19" spans="1:68" ht="18.75" customHeight="1">
      <c r="A19" s="40" t="s">
        <v>52</v>
      </c>
      <c r="B19" s="55">
        <f>SUM(E19,R19,X19,Z19,AF18,AO18,AQ18,AS18,BE18,BG18,BO18)</f>
        <v>129</v>
      </c>
      <c r="C19" s="111">
        <f>SUM(F19,S19,Y19,AA19,AG18,AP18,AR18,AT18,BF18,BH18,BP18)</f>
        <v>68702.295</v>
      </c>
      <c r="D19" s="111"/>
      <c r="E19" s="56">
        <f>SUM(G19,I19,K19,N19,P19)</f>
        <v>0</v>
      </c>
      <c r="F19" s="56">
        <f>SUM(H19,J19,L19,O19,Q19)</f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40" t="s">
        <v>68</v>
      </c>
      <c r="N19" s="56">
        <v>0</v>
      </c>
      <c r="O19" s="56">
        <v>0</v>
      </c>
      <c r="P19" s="56">
        <v>0</v>
      </c>
      <c r="Q19" s="56">
        <v>0</v>
      </c>
      <c r="R19" s="56">
        <f t="shared" si="1"/>
        <v>0</v>
      </c>
      <c r="S19" s="56">
        <f t="shared" si="2"/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7">
        <f>SUM(AB18,AD18)</f>
        <v>54</v>
      </c>
      <c r="AA19" s="57">
        <f>SUM(AC18,AE18)</f>
        <v>4630.84</v>
      </c>
      <c r="AB19" s="56">
        <v>11</v>
      </c>
      <c r="AC19" s="56">
        <v>1157.8</v>
      </c>
      <c r="AD19" s="56">
        <v>35</v>
      </c>
      <c r="AE19" s="56">
        <v>1663.7</v>
      </c>
      <c r="AF19" s="56">
        <f>SUM(AH19,AJ19)</f>
        <v>1</v>
      </c>
      <c r="AG19" s="56">
        <f>SUM(AI19,AK19)</f>
        <v>2242.8</v>
      </c>
      <c r="AH19" s="56">
        <v>0</v>
      </c>
      <c r="AI19" s="56">
        <v>0</v>
      </c>
      <c r="AJ19" s="56">
        <v>1</v>
      </c>
      <c r="AK19" s="56">
        <v>2242.8</v>
      </c>
      <c r="AL19" s="56" t="s">
        <v>73</v>
      </c>
      <c r="AM19" s="56" t="s">
        <v>73</v>
      </c>
      <c r="AN19" s="40" t="s">
        <v>52</v>
      </c>
      <c r="AO19" s="56">
        <v>6</v>
      </c>
      <c r="AP19" s="56">
        <v>114.9</v>
      </c>
      <c r="AQ19" s="56">
        <v>1</v>
      </c>
      <c r="AR19" s="56">
        <v>0.16</v>
      </c>
      <c r="AS19" s="56">
        <f>SUM(AU19,AW19,AY19,BA19)</f>
        <v>23</v>
      </c>
      <c r="AT19" s="56">
        <f>SUM(AV19,AX19,AZ19,BB19)</f>
        <v>2529</v>
      </c>
      <c r="AU19" s="56">
        <v>0</v>
      </c>
      <c r="AV19" s="56">
        <v>0</v>
      </c>
      <c r="AW19" s="56">
        <v>8</v>
      </c>
      <c r="AX19" s="56">
        <v>48.5</v>
      </c>
      <c r="AY19" s="56">
        <v>15</v>
      </c>
      <c r="AZ19" s="56">
        <v>2480.5</v>
      </c>
      <c r="BA19" s="56">
        <v>0</v>
      </c>
      <c r="BB19" s="56">
        <v>0</v>
      </c>
      <c r="BC19" s="56" t="s">
        <v>47</v>
      </c>
      <c r="BD19" s="56" t="s">
        <v>47</v>
      </c>
      <c r="BE19" s="56">
        <v>3</v>
      </c>
      <c r="BF19" s="56">
        <v>7410</v>
      </c>
      <c r="BG19" s="57">
        <f>SUM(BI19,BK19,BM19)</f>
        <v>1</v>
      </c>
      <c r="BH19" s="57">
        <f>SUM(BJ19)</f>
        <v>20</v>
      </c>
      <c r="BI19" s="56">
        <v>1</v>
      </c>
      <c r="BJ19" s="56">
        <v>20</v>
      </c>
      <c r="BK19" s="56">
        <v>0</v>
      </c>
      <c r="BL19" s="59">
        <v>0</v>
      </c>
      <c r="BM19" s="56">
        <v>0</v>
      </c>
      <c r="BN19" s="59">
        <v>0</v>
      </c>
      <c r="BO19" s="56">
        <v>0</v>
      </c>
      <c r="BP19" s="56">
        <v>0</v>
      </c>
    </row>
    <row r="20" spans="1:68" ht="18.75" customHeight="1">
      <c r="A20" s="40" t="s">
        <v>65</v>
      </c>
      <c r="B20" s="55">
        <f>SUM(E20,R20,X20,Z20,AF20,AO20,AQ20,AS20,BE20,BG20,BO20)</f>
        <v>53</v>
      </c>
      <c r="C20" s="111">
        <f>SUM(F20,S20,Y20,AA20,AG20,AP20,AR20,AT20,BF20,BH20,BP20)</f>
        <v>13520.08</v>
      </c>
      <c r="D20" s="111"/>
      <c r="E20" s="56">
        <f>SUM(G20,I20,K20,N20,P20)</f>
        <v>0</v>
      </c>
      <c r="F20" s="56">
        <f>SUM(H20,J20,L20,O20,Q20)</f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40" t="s">
        <v>65</v>
      </c>
      <c r="N20" s="56">
        <v>0</v>
      </c>
      <c r="O20" s="56">
        <v>0</v>
      </c>
      <c r="P20" s="56">
        <v>0</v>
      </c>
      <c r="Q20" s="56">
        <v>0</v>
      </c>
      <c r="R20" s="56">
        <f>SUM(T20:V20)</f>
        <v>0</v>
      </c>
      <c r="S20" s="56">
        <f>SUM(U20:W20)</f>
        <v>0</v>
      </c>
      <c r="T20" s="56">
        <v>0</v>
      </c>
      <c r="U20" s="56">
        <v>0</v>
      </c>
      <c r="V20" s="56">
        <v>0</v>
      </c>
      <c r="W20" s="56">
        <v>0</v>
      </c>
      <c r="X20" s="56">
        <v>1</v>
      </c>
      <c r="Y20" s="56">
        <v>650</v>
      </c>
      <c r="Z20" s="57">
        <f>SUM(AB20,AD20)</f>
        <v>18</v>
      </c>
      <c r="AA20" s="57">
        <f>SUM(AC20,AE20)</f>
        <v>950.4</v>
      </c>
      <c r="AB20" s="56">
        <v>6</v>
      </c>
      <c r="AC20" s="56">
        <v>121.5</v>
      </c>
      <c r="AD20" s="56">
        <v>12</v>
      </c>
      <c r="AE20" s="56">
        <v>828.9</v>
      </c>
      <c r="AF20" s="56">
        <f>SUM(AH20,AJ20)</f>
        <v>1</v>
      </c>
      <c r="AG20" s="56">
        <f>SUM(AI20,AK20)</f>
        <v>168</v>
      </c>
      <c r="AH20" s="56">
        <v>0</v>
      </c>
      <c r="AI20" s="56">
        <v>0</v>
      </c>
      <c r="AJ20" s="56">
        <v>1</v>
      </c>
      <c r="AK20" s="56">
        <v>168</v>
      </c>
      <c r="AL20" s="56" t="s">
        <v>73</v>
      </c>
      <c r="AM20" s="56" t="s">
        <v>73</v>
      </c>
      <c r="AN20" s="40" t="s">
        <v>51</v>
      </c>
      <c r="AO20" s="56">
        <v>5</v>
      </c>
      <c r="AP20" s="56">
        <v>141.68</v>
      </c>
      <c r="AQ20" s="56">
        <v>0</v>
      </c>
      <c r="AR20" s="56">
        <v>0</v>
      </c>
      <c r="AS20" s="56">
        <f>SUM(AU20,AW20,AY20,BA20)</f>
        <v>21</v>
      </c>
      <c r="AT20" s="56">
        <f>SUM(AV20,AX20,AZ20,BB20)</f>
        <v>10620</v>
      </c>
      <c r="AU20" s="56">
        <v>0</v>
      </c>
      <c r="AV20" s="56">
        <v>0</v>
      </c>
      <c r="AW20" s="56">
        <v>4</v>
      </c>
      <c r="AX20" s="56">
        <v>7</v>
      </c>
      <c r="AY20" s="56">
        <v>17</v>
      </c>
      <c r="AZ20" s="56">
        <v>10613</v>
      </c>
      <c r="BA20" s="56">
        <v>0</v>
      </c>
      <c r="BB20" s="56">
        <v>0</v>
      </c>
      <c r="BC20" s="56" t="s">
        <v>47</v>
      </c>
      <c r="BD20" s="56" t="s">
        <v>47</v>
      </c>
      <c r="BE20" s="56">
        <v>6</v>
      </c>
      <c r="BF20" s="56">
        <v>990</v>
      </c>
      <c r="BG20" s="57">
        <f>SUM(BI20,BK20,BM20)</f>
        <v>1</v>
      </c>
      <c r="BH20" s="57">
        <f>SUM(BJ20)</f>
        <v>0</v>
      </c>
      <c r="BI20" s="56">
        <v>0</v>
      </c>
      <c r="BJ20" s="56">
        <v>0</v>
      </c>
      <c r="BK20" s="56">
        <v>1</v>
      </c>
      <c r="BL20" s="59">
        <v>0.388</v>
      </c>
      <c r="BM20" s="56">
        <v>0</v>
      </c>
      <c r="BN20" s="59">
        <v>0</v>
      </c>
      <c r="BO20" s="56">
        <v>0</v>
      </c>
      <c r="BP20" s="56">
        <v>0</v>
      </c>
    </row>
    <row r="21" spans="1:68" ht="18.75" customHeight="1">
      <c r="A21" s="40" t="s">
        <v>64</v>
      </c>
      <c r="B21" s="55">
        <f>SUM(E21,R21,X21,Z21,AF21,AO21,AQ21,AS21,BE21,BG21,BO21)</f>
        <v>84</v>
      </c>
      <c r="C21" s="111">
        <f>SUM(F21,S21,AA21,AG21,AP21,AR21,AT21,BF21,BH21,BP21)</f>
        <v>33213.901</v>
      </c>
      <c r="D21" s="111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40" t="s">
        <v>64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20</v>
      </c>
      <c r="AA21" s="57">
        <v>10441.850999999999</v>
      </c>
      <c r="AB21" s="56">
        <v>10</v>
      </c>
      <c r="AC21" s="56">
        <v>9524.4</v>
      </c>
      <c r="AD21" s="56">
        <v>10</v>
      </c>
      <c r="AE21" s="56">
        <v>917.451</v>
      </c>
      <c r="AF21" s="56">
        <v>1</v>
      </c>
      <c r="AG21" s="56">
        <v>340</v>
      </c>
      <c r="AH21" s="56">
        <v>0</v>
      </c>
      <c r="AI21" s="56">
        <v>0</v>
      </c>
      <c r="AJ21" s="56">
        <v>1</v>
      </c>
      <c r="AK21" s="56">
        <v>340</v>
      </c>
      <c r="AL21" s="56" t="s">
        <v>73</v>
      </c>
      <c r="AM21" s="56" t="s">
        <v>73</v>
      </c>
      <c r="AN21" s="40" t="s">
        <v>50</v>
      </c>
      <c r="AO21" s="56">
        <v>1</v>
      </c>
      <c r="AP21" s="56">
        <v>140</v>
      </c>
      <c r="AQ21" s="56">
        <v>0</v>
      </c>
      <c r="AR21" s="56">
        <v>0</v>
      </c>
      <c r="AS21" s="56">
        <v>33</v>
      </c>
      <c r="AT21" s="56">
        <v>16075</v>
      </c>
      <c r="AU21" s="56">
        <v>0</v>
      </c>
      <c r="AV21" s="56">
        <v>0</v>
      </c>
      <c r="AW21" s="56">
        <v>4</v>
      </c>
      <c r="AX21" s="56">
        <v>6</v>
      </c>
      <c r="AY21" s="56">
        <v>29</v>
      </c>
      <c r="AZ21" s="56">
        <v>16069</v>
      </c>
      <c r="BA21" s="56">
        <v>0</v>
      </c>
      <c r="BB21" s="56">
        <v>0</v>
      </c>
      <c r="BC21" s="56" t="s">
        <v>47</v>
      </c>
      <c r="BD21" s="56" t="s">
        <v>47</v>
      </c>
      <c r="BE21" s="56">
        <v>20</v>
      </c>
      <c r="BF21" s="56">
        <v>6080.05</v>
      </c>
      <c r="BG21" s="57">
        <v>9</v>
      </c>
      <c r="BH21" s="57">
        <v>137</v>
      </c>
      <c r="BI21" s="56">
        <v>7</v>
      </c>
      <c r="BJ21" s="56">
        <v>137</v>
      </c>
      <c r="BK21" s="56">
        <v>2</v>
      </c>
      <c r="BL21" s="59">
        <v>0.0026</v>
      </c>
      <c r="BM21" s="56">
        <v>0</v>
      </c>
      <c r="BN21" s="59">
        <v>0</v>
      </c>
      <c r="BO21" s="56">
        <v>0</v>
      </c>
      <c r="BP21" s="56">
        <v>0</v>
      </c>
    </row>
    <row r="22" spans="1:68" ht="18.75" customHeight="1">
      <c r="A22" s="40" t="s">
        <v>63</v>
      </c>
      <c r="B22" s="1">
        <v>207</v>
      </c>
      <c r="C22" s="111">
        <v>566984.348</v>
      </c>
      <c r="D22" s="111"/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40" t="s">
        <v>63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2</v>
      </c>
      <c r="Y22" s="56">
        <v>180</v>
      </c>
      <c r="Z22" s="57">
        <v>59</v>
      </c>
      <c r="AA22" s="57">
        <v>164324</v>
      </c>
      <c r="AB22" s="56">
        <v>24</v>
      </c>
      <c r="AC22" s="56">
        <v>2206</v>
      </c>
      <c r="AD22" s="56">
        <v>35</v>
      </c>
      <c r="AE22" s="56">
        <v>162118</v>
      </c>
      <c r="AF22" s="56">
        <v>15</v>
      </c>
      <c r="AG22" s="56">
        <v>136.348</v>
      </c>
      <c r="AH22" s="56">
        <v>0</v>
      </c>
      <c r="AI22" s="56">
        <v>0</v>
      </c>
      <c r="AJ22" s="56">
        <v>15</v>
      </c>
      <c r="AK22" s="56">
        <v>136.348</v>
      </c>
      <c r="AL22" s="56" t="s">
        <v>73</v>
      </c>
      <c r="AM22" s="56" t="s">
        <v>73</v>
      </c>
      <c r="AN22" s="40" t="s">
        <v>63</v>
      </c>
      <c r="AO22" s="56">
        <v>24</v>
      </c>
      <c r="AP22" s="56">
        <v>622</v>
      </c>
      <c r="AQ22" s="56">
        <v>0</v>
      </c>
      <c r="AR22" s="56">
        <v>0</v>
      </c>
      <c r="AS22" s="56">
        <v>64</v>
      </c>
      <c r="AT22" s="56">
        <v>19851</v>
      </c>
      <c r="AU22" s="56">
        <v>0</v>
      </c>
      <c r="AV22" s="56">
        <v>0</v>
      </c>
      <c r="AW22" s="56">
        <v>2</v>
      </c>
      <c r="AX22" s="56">
        <v>3</v>
      </c>
      <c r="AY22" s="56">
        <v>61</v>
      </c>
      <c r="AZ22" s="56">
        <v>16858</v>
      </c>
      <c r="BA22" s="56">
        <v>1</v>
      </c>
      <c r="BB22" s="56">
        <v>2990</v>
      </c>
      <c r="BC22" s="56">
        <v>2</v>
      </c>
      <c r="BD22" s="56">
        <v>330000</v>
      </c>
      <c r="BE22" s="56">
        <v>25</v>
      </c>
      <c r="BF22" s="56">
        <v>41810</v>
      </c>
      <c r="BG22" s="57">
        <v>16</v>
      </c>
      <c r="BH22" s="57">
        <v>10061</v>
      </c>
      <c r="BI22" s="56">
        <v>6</v>
      </c>
      <c r="BJ22" s="56">
        <v>10061</v>
      </c>
      <c r="BK22" s="56">
        <v>10</v>
      </c>
      <c r="BL22" s="59">
        <v>2.58</v>
      </c>
      <c r="BM22" s="56">
        <v>0</v>
      </c>
      <c r="BN22" s="59">
        <v>0</v>
      </c>
      <c r="BO22" s="56">
        <v>0</v>
      </c>
      <c r="BP22" s="56">
        <v>0</v>
      </c>
    </row>
    <row r="23" spans="1:68" ht="18.75" customHeight="1">
      <c r="A23" s="40" t="s">
        <v>61</v>
      </c>
      <c r="B23" s="1">
        <v>187</v>
      </c>
      <c r="C23" s="111">
        <v>32312.793</v>
      </c>
      <c r="D23" s="111"/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40" t="s">
        <v>61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1</v>
      </c>
      <c r="Y23" s="56">
        <v>61</v>
      </c>
      <c r="Z23" s="57">
        <v>46</v>
      </c>
      <c r="AA23" s="57">
        <v>8665.085000000001</v>
      </c>
      <c r="AB23" s="56">
        <v>13</v>
      </c>
      <c r="AC23" s="56">
        <v>1303.115</v>
      </c>
      <c r="AD23" s="56">
        <v>33</v>
      </c>
      <c r="AE23" s="56">
        <v>7361.97</v>
      </c>
      <c r="AF23" s="56">
        <v>20</v>
      </c>
      <c r="AG23" s="56">
        <v>4254.485000000001</v>
      </c>
      <c r="AH23" s="56">
        <v>2</v>
      </c>
      <c r="AI23" s="56">
        <v>2762.4</v>
      </c>
      <c r="AJ23" s="56">
        <v>18</v>
      </c>
      <c r="AK23" s="56">
        <v>1492.085</v>
      </c>
      <c r="AL23" s="56" t="s">
        <v>73</v>
      </c>
      <c r="AM23" s="56" t="s">
        <v>73</v>
      </c>
      <c r="AN23" s="40" t="s">
        <v>61</v>
      </c>
      <c r="AO23" s="56">
        <v>6</v>
      </c>
      <c r="AP23" s="56">
        <v>215.223</v>
      </c>
      <c r="AQ23" s="56">
        <v>0</v>
      </c>
      <c r="AR23" s="56">
        <v>0</v>
      </c>
      <c r="AS23" s="56">
        <v>63</v>
      </c>
      <c r="AT23" s="56">
        <v>19117</v>
      </c>
      <c r="AU23" s="56">
        <v>0</v>
      </c>
      <c r="AV23" s="56">
        <v>0</v>
      </c>
      <c r="AW23" s="56">
        <v>2</v>
      </c>
      <c r="AX23" s="56">
        <v>2</v>
      </c>
      <c r="AY23" s="56">
        <v>57</v>
      </c>
      <c r="AZ23" s="56">
        <v>7384</v>
      </c>
      <c r="BA23" s="56">
        <v>4</v>
      </c>
      <c r="BB23" s="56">
        <v>11731</v>
      </c>
      <c r="BC23" s="56">
        <v>0</v>
      </c>
      <c r="BD23" s="56">
        <v>0</v>
      </c>
      <c r="BE23" s="56">
        <v>35</v>
      </c>
      <c r="BF23" s="56" t="s">
        <v>60</v>
      </c>
      <c r="BG23" s="57">
        <v>16</v>
      </c>
      <c r="BH23" s="57" t="s">
        <v>60</v>
      </c>
      <c r="BI23" s="56">
        <v>5</v>
      </c>
      <c r="BJ23" s="56" t="s">
        <v>60</v>
      </c>
      <c r="BK23" s="56">
        <v>11</v>
      </c>
      <c r="BL23" s="59" t="s">
        <v>60</v>
      </c>
      <c r="BM23" s="56">
        <v>0</v>
      </c>
      <c r="BN23" s="56" t="s">
        <v>47</v>
      </c>
      <c r="BO23" s="56">
        <v>0</v>
      </c>
      <c r="BP23" s="56">
        <v>0</v>
      </c>
    </row>
    <row r="24" spans="1:68" ht="18.75" customHeight="1">
      <c r="A24" s="40" t="s">
        <v>62</v>
      </c>
      <c r="B24" s="1">
        <v>203</v>
      </c>
      <c r="C24" s="111">
        <v>28633.118000000002</v>
      </c>
      <c r="D24" s="111"/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40" t="s">
        <v>74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4</v>
      </c>
      <c r="Y24" s="56">
        <v>120</v>
      </c>
      <c r="Z24" s="57">
        <v>41</v>
      </c>
      <c r="AA24" s="57">
        <v>18718.468</v>
      </c>
      <c r="AB24" s="56">
        <v>18</v>
      </c>
      <c r="AC24" s="56">
        <v>11876.663</v>
      </c>
      <c r="AD24" s="56">
        <v>23</v>
      </c>
      <c r="AE24" s="56">
        <v>6841.805</v>
      </c>
      <c r="AF24" s="56">
        <v>3</v>
      </c>
      <c r="AG24" s="56">
        <v>63.86</v>
      </c>
      <c r="AH24" s="56">
        <v>0</v>
      </c>
      <c r="AI24" s="56">
        <v>0</v>
      </c>
      <c r="AJ24" s="56">
        <v>0</v>
      </c>
      <c r="AK24" s="56">
        <v>0</v>
      </c>
      <c r="AL24" s="56">
        <v>3</v>
      </c>
      <c r="AM24" s="56">
        <v>63.86</v>
      </c>
      <c r="AN24" s="40" t="s">
        <v>67</v>
      </c>
      <c r="AO24" s="56">
        <v>6</v>
      </c>
      <c r="AP24" s="56">
        <v>621.79</v>
      </c>
      <c r="AQ24" s="56">
        <v>0</v>
      </c>
      <c r="AR24" s="56">
        <v>0</v>
      </c>
      <c r="AS24" s="56">
        <v>92</v>
      </c>
      <c r="AT24" s="56">
        <v>9109</v>
      </c>
      <c r="AU24" s="56">
        <v>0</v>
      </c>
      <c r="AV24" s="56">
        <v>0</v>
      </c>
      <c r="AW24" s="56">
        <v>1</v>
      </c>
      <c r="AX24" s="56">
        <v>1</v>
      </c>
      <c r="AY24" s="56">
        <v>90</v>
      </c>
      <c r="AZ24" s="56">
        <v>8508</v>
      </c>
      <c r="BA24" s="56">
        <v>1</v>
      </c>
      <c r="BB24" s="56">
        <v>600</v>
      </c>
      <c r="BC24" s="56">
        <v>0</v>
      </c>
      <c r="BD24" s="56">
        <v>0</v>
      </c>
      <c r="BE24" s="56">
        <v>32</v>
      </c>
      <c r="BF24" s="56" t="s">
        <v>60</v>
      </c>
      <c r="BG24" s="57">
        <v>25</v>
      </c>
      <c r="BH24" s="57" t="s">
        <v>60</v>
      </c>
      <c r="BI24" s="56">
        <v>15</v>
      </c>
      <c r="BJ24" s="56" t="s">
        <v>60</v>
      </c>
      <c r="BK24" s="56">
        <v>10</v>
      </c>
      <c r="BL24" s="59" t="s">
        <v>60</v>
      </c>
      <c r="BM24" s="56">
        <v>0</v>
      </c>
      <c r="BN24" s="56" t="s">
        <v>60</v>
      </c>
      <c r="BO24" s="56">
        <v>0</v>
      </c>
      <c r="BP24" s="56">
        <v>0</v>
      </c>
    </row>
    <row r="25" spans="1:68" ht="6" customHeight="1">
      <c r="A25" s="41"/>
      <c r="B25" s="55"/>
      <c r="C25" s="112"/>
      <c r="D25" s="112"/>
      <c r="E25" s="56"/>
      <c r="F25" s="56"/>
      <c r="G25" s="56"/>
      <c r="H25" s="56"/>
      <c r="I25" s="56"/>
      <c r="J25" s="56"/>
      <c r="K25" s="56"/>
      <c r="L25" s="56"/>
      <c r="M25" s="41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7"/>
      <c r="AA25" s="57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41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7"/>
      <c r="BH25" s="57"/>
      <c r="BI25" s="56"/>
      <c r="BJ25" s="56"/>
      <c r="BK25" s="56"/>
      <c r="BL25" s="59"/>
      <c r="BM25" s="56"/>
      <c r="BN25" s="59"/>
      <c r="BO25" s="56"/>
      <c r="BP25" s="56"/>
    </row>
    <row r="26" spans="1:57" ht="18.75" customHeight="1">
      <c r="A26" s="16"/>
      <c r="B26" s="8"/>
      <c r="C26" s="119"/>
      <c r="D26" s="119"/>
      <c r="E26" s="8"/>
      <c r="F26" s="8"/>
      <c r="G26" s="8"/>
      <c r="H26" s="8"/>
      <c r="I26" s="8"/>
      <c r="J26" s="8"/>
      <c r="K26" s="8"/>
      <c r="L26" s="8"/>
      <c r="M26" s="2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49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8.75" customHeight="1">
      <c r="A27" s="16"/>
      <c r="B27" s="8"/>
      <c r="C27" s="67"/>
      <c r="D27" s="67"/>
      <c r="E27" s="8"/>
      <c r="F27" s="8"/>
      <c r="G27" s="8"/>
      <c r="H27" s="8"/>
      <c r="I27" s="8"/>
      <c r="J27" s="8"/>
      <c r="K27" s="8"/>
      <c r="L27" s="8"/>
      <c r="M27" s="2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49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8.75" customHeight="1">
      <c r="A28" s="16"/>
      <c r="B28" s="8"/>
      <c r="C28" s="67"/>
      <c r="D28" s="67"/>
      <c r="E28" s="8"/>
      <c r="F28" s="8"/>
      <c r="G28" s="8"/>
      <c r="H28" s="8"/>
      <c r="I28" s="8"/>
      <c r="J28" s="8"/>
      <c r="K28" s="8"/>
      <c r="L28" s="8"/>
      <c r="M28" s="26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49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9.5" customHeight="1">
      <c r="A29" s="16"/>
      <c r="B29" s="8"/>
      <c r="C29" s="67"/>
      <c r="D29" s="67"/>
      <c r="E29" s="8"/>
      <c r="F29" s="8"/>
      <c r="G29" s="8"/>
      <c r="H29" s="8"/>
      <c r="I29" s="8"/>
      <c r="J29" s="8"/>
      <c r="K29" s="8"/>
      <c r="L29" s="8"/>
      <c r="M29" s="2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49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8.75" customHeight="1">
      <c r="A30" s="16"/>
      <c r="B30" s="8"/>
      <c r="C30" s="32"/>
      <c r="D30" s="32"/>
      <c r="E30" s="8"/>
      <c r="F30" s="8"/>
      <c r="G30" s="8"/>
      <c r="H30" s="8"/>
      <c r="I30" s="8"/>
      <c r="J30" s="8"/>
      <c r="K30" s="8"/>
      <c r="L30" s="8"/>
      <c r="M30" s="26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49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8.75" customHeight="1">
      <c r="A31" s="16"/>
      <c r="B31" s="8"/>
      <c r="C31" s="32"/>
      <c r="D31" s="32"/>
      <c r="E31" s="8"/>
      <c r="F31" s="8"/>
      <c r="G31" s="8"/>
      <c r="H31" s="8"/>
      <c r="I31" s="8"/>
      <c r="J31" s="8"/>
      <c r="K31" s="8"/>
      <c r="L31" s="8"/>
      <c r="M31" s="26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49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8.75" customHeight="1">
      <c r="A32" s="16"/>
      <c r="B32" s="8"/>
      <c r="C32" s="32"/>
      <c r="D32" s="32"/>
      <c r="E32" s="8"/>
      <c r="F32" s="8"/>
      <c r="G32" s="8"/>
      <c r="H32" s="8"/>
      <c r="I32" s="8"/>
      <c r="J32" s="8"/>
      <c r="K32" s="8"/>
      <c r="L32" s="8"/>
      <c r="M32" s="26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49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8.75" customHeight="1">
      <c r="A33" s="16"/>
      <c r="B33" s="8"/>
      <c r="C33" s="32"/>
      <c r="D33" s="32"/>
      <c r="E33" s="8"/>
      <c r="F33" s="8"/>
      <c r="G33" s="8"/>
      <c r="H33" s="8"/>
      <c r="I33" s="8"/>
      <c r="J33" s="8"/>
      <c r="K33" s="8"/>
      <c r="L33" s="8"/>
      <c r="M33" s="26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49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8.75" customHeight="1">
      <c r="A34" s="16"/>
      <c r="B34" s="8"/>
      <c r="C34" s="32"/>
      <c r="D34" s="32"/>
      <c r="E34" s="8"/>
      <c r="F34" s="8"/>
      <c r="G34" s="8"/>
      <c r="H34" s="8"/>
      <c r="I34" s="8"/>
      <c r="J34" s="8"/>
      <c r="K34" s="8"/>
      <c r="L34" s="8"/>
      <c r="M34" s="26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49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8.75" customHeight="1">
      <c r="A35" s="16"/>
      <c r="B35" s="8"/>
      <c r="C35" s="32"/>
      <c r="D35" s="32"/>
      <c r="E35" s="8"/>
      <c r="F35" s="8"/>
      <c r="G35" s="8"/>
      <c r="H35" s="8"/>
      <c r="I35" s="8"/>
      <c r="J35" s="8"/>
      <c r="K35" s="8"/>
      <c r="L35" s="8"/>
      <c r="M35" s="26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49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8.75" customHeight="1">
      <c r="A36" s="16"/>
      <c r="B36" s="8"/>
      <c r="C36" s="32"/>
      <c r="D36" s="32"/>
      <c r="E36" s="8"/>
      <c r="F36" s="8"/>
      <c r="G36" s="8"/>
      <c r="H36" s="8"/>
      <c r="I36" s="8"/>
      <c r="J36" s="8"/>
      <c r="K36" s="8"/>
      <c r="L36" s="8"/>
      <c r="M36" s="26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49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8.75" customHeight="1">
      <c r="A37" s="16"/>
      <c r="B37" s="8"/>
      <c r="C37" s="32"/>
      <c r="D37" s="32"/>
      <c r="E37" s="8"/>
      <c r="F37" s="8"/>
      <c r="G37" s="8"/>
      <c r="H37" s="8"/>
      <c r="I37" s="8"/>
      <c r="J37" s="8"/>
      <c r="K37" s="8"/>
      <c r="L37" s="8"/>
      <c r="M37" s="26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49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8.75" customHeight="1">
      <c r="A38" s="16"/>
      <c r="B38" s="8"/>
      <c r="C38" s="32"/>
      <c r="D38" s="32"/>
      <c r="E38" s="8"/>
      <c r="F38" s="8"/>
      <c r="G38" s="8"/>
      <c r="H38" s="8"/>
      <c r="I38" s="8"/>
      <c r="J38" s="8"/>
      <c r="K38" s="8"/>
      <c r="L38" s="8"/>
      <c r="M38" s="26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49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8.75" customHeight="1">
      <c r="A39" s="16"/>
      <c r="B39" s="8"/>
      <c r="C39" s="32"/>
      <c r="D39" s="32"/>
      <c r="E39" s="8"/>
      <c r="F39" s="8"/>
      <c r="G39" s="8"/>
      <c r="H39" s="8"/>
      <c r="I39" s="8"/>
      <c r="J39" s="8"/>
      <c r="K39" s="8"/>
      <c r="L39" s="8"/>
      <c r="M39" s="2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49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20.25" customHeight="1">
      <c r="A40" s="16"/>
      <c r="B40" s="8"/>
      <c r="C40" s="32"/>
      <c r="D40" s="32"/>
      <c r="E40" s="8"/>
      <c r="F40" s="8"/>
      <c r="G40" s="8"/>
      <c r="H40" s="8"/>
      <c r="I40" s="8"/>
      <c r="J40" s="8"/>
      <c r="K40" s="8"/>
      <c r="L40" s="8"/>
      <c r="M40" s="2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49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68" ht="19.5" customHeight="1" thickBot="1">
      <c r="A41" s="13"/>
      <c r="B41" s="15"/>
      <c r="C41" s="14"/>
      <c r="D41" s="14"/>
      <c r="E41" s="15"/>
      <c r="F41" s="15"/>
      <c r="G41" s="15"/>
      <c r="H41" s="15"/>
      <c r="I41" s="15"/>
      <c r="J41" s="15"/>
      <c r="K41" s="15"/>
      <c r="L41" s="15"/>
      <c r="M41" s="37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50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</row>
    <row r="42" spans="1:57" s="9" customFormat="1" ht="15" customHeight="1">
      <c r="A42" s="11" t="s">
        <v>124</v>
      </c>
      <c r="B42" s="5"/>
      <c r="C42" s="4"/>
      <c r="D42" s="4"/>
      <c r="E42" s="5"/>
      <c r="F42" s="5"/>
      <c r="G42" s="5"/>
      <c r="H42" s="5"/>
      <c r="I42" s="5"/>
      <c r="J42" s="5"/>
      <c r="K42" s="5"/>
      <c r="L42" s="5"/>
      <c r="M42" s="11" t="s">
        <v>124</v>
      </c>
      <c r="N42" s="1"/>
      <c r="O42" s="5"/>
      <c r="P42" s="5"/>
      <c r="Q42" s="5"/>
      <c r="R42" s="5"/>
      <c r="S42" s="5"/>
      <c r="T42" s="5"/>
      <c r="U42" s="5"/>
      <c r="V42" s="5"/>
      <c r="W42" s="5"/>
      <c r="X42" s="5"/>
      <c r="Y42" s="66" t="s">
        <v>123</v>
      </c>
      <c r="Z42" s="5"/>
      <c r="AA42" s="5"/>
      <c r="AB42" s="1"/>
      <c r="AC42" s="1"/>
      <c r="AD42" s="1"/>
      <c r="AE42" s="1"/>
      <c r="AF42" s="52"/>
      <c r="AG42" s="1"/>
      <c r="AH42" s="1"/>
      <c r="AI42" s="1"/>
      <c r="AJ42" s="1"/>
      <c r="AK42" s="1"/>
      <c r="AL42" s="1"/>
      <c r="AM42" s="1"/>
      <c r="AN42" s="11" t="s">
        <v>124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66" t="s">
        <v>123</v>
      </c>
      <c r="BB42" s="1"/>
      <c r="BC42" s="1"/>
      <c r="BD42" s="1"/>
      <c r="BE42" s="1"/>
    </row>
    <row r="43" spans="1:57" s="9" customFormat="1" ht="15" customHeight="1">
      <c r="A43" s="66" t="s">
        <v>123</v>
      </c>
      <c r="B43" s="5"/>
      <c r="C43" s="4"/>
      <c r="D43" s="4"/>
      <c r="E43" s="5"/>
      <c r="F43" s="5"/>
      <c r="G43" s="5"/>
      <c r="H43" s="5"/>
      <c r="I43" s="5"/>
      <c r="J43" s="5"/>
      <c r="K43" s="5"/>
      <c r="L43" s="5"/>
      <c r="M43" s="54" t="s">
        <v>58</v>
      </c>
      <c r="N43" s="1"/>
      <c r="O43" s="5"/>
      <c r="P43" s="5"/>
      <c r="Q43" s="5"/>
      <c r="R43" s="5"/>
      <c r="S43" s="5"/>
      <c r="T43" s="5"/>
      <c r="U43" s="5"/>
      <c r="V43" s="5"/>
      <c r="W43" s="5"/>
      <c r="X43" s="5"/>
      <c r="Y43" s="53"/>
      <c r="Z43" s="5"/>
      <c r="AA43" s="5"/>
      <c r="AB43" s="1"/>
      <c r="AC43" s="1"/>
      <c r="AD43" s="1"/>
      <c r="AE43" s="1"/>
      <c r="AF43" s="52"/>
      <c r="AG43" s="1"/>
      <c r="AH43" s="1"/>
      <c r="AI43" s="1"/>
      <c r="AJ43" s="1"/>
      <c r="AK43" s="1"/>
      <c r="AL43" s="1"/>
      <c r="AM43" s="1"/>
      <c r="AN43" s="54" t="s">
        <v>58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s="9" customFormat="1" ht="14.25" customHeight="1">
      <c r="A44" s="54" t="s">
        <v>58</v>
      </c>
      <c r="B44" s="5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18" customHeight="1">
      <c r="A45" s="8"/>
      <c r="B45" s="8"/>
      <c r="C45" s="32"/>
      <c r="D45" s="3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8" customHeight="1">
      <c r="A46" s="8"/>
      <c r="B46" s="8"/>
      <c r="C46" s="32"/>
      <c r="D46" s="3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8" customHeight="1">
      <c r="A47" s="8"/>
      <c r="B47" s="8"/>
      <c r="C47" s="32"/>
      <c r="D47" s="3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8" customHeight="1">
      <c r="A48" s="8"/>
      <c r="B48" s="8"/>
      <c r="C48" s="32"/>
      <c r="D48" s="32"/>
      <c r="E48" s="8"/>
      <c r="F48" s="8"/>
      <c r="G48" s="8"/>
      <c r="H48" s="8"/>
      <c r="I48" s="8"/>
      <c r="J48" s="8"/>
      <c r="K48" s="8"/>
      <c r="L48" s="8"/>
      <c r="M48" s="10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ht="18" customHeight="1">
      <c r="A49" s="8"/>
      <c r="B49" s="8"/>
      <c r="C49" s="32"/>
      <c r="D49" s="32"/>
      <c r="E49" s="8"/>
      <c r="F49" s="8"/>
      <c r="G49" s="8"/>
      <c r="H49" s="8"/>
      <c r="I49" s="8"/>
      <c r="J49" s="8"/>
      <c r="K49" s="8"/>
      <c r="L49" s="8"/>
      <c r="M49" s="2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</row>
    <row r="50" spans="1:57" ht="18" customHeight="1">
      <c r="A50" s="8"/>
      <c r="B50" s="8"/>
      <c r="C50" s="32"/>
      <c r="D50" s="32"/>
      <c r="E50" s="8"/>
      <c r="F50" s="8"/>
      <c r="G50" s="8"/>
      <c r="H50" s="8"/>
      <c r="I50" s="8"/>
      <c r="J50" s="8"/>
      <c r="K50" s="8"/>
      <c r="L50" s="8"/>
      <c r="M50" s="3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18" customHeight="1">
      <c r="A51" s="8"/>
      <c r="B51" s="8"/>
      <c r="C51" s="32"/>
      <c r="D51" s="32"/>
      <c r="E51" s="8"/>
      <c r="F51" s="8"/>
      <c r="G51" s="8"/>
      <c r="H51" s="8"/>
      <c r="I51" s="8"/>
      <c r="J51" s="8"/>
      <c r="K51" s="8"/>
      <c r="L51" s="8"/>
      <c r="M51" s="3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</row>
    <row r="52" spans="1:68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12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</row>
    <row r="53" spans="1:68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12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</row>
    <row r="54" spans="1:68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12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</row>
    <row r="55" spans="1:68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12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</row>
    <row r="56" spans="13:68" s="12" customFormat="1" ht="22.5" customHeight="1">
      <c r="M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8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</row>
    <row r="57" spans="13:68" s="12" customFormat="1" ht="22.5" customHeight="1">
      <c r="M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8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</row>
    <row r="58" spans="13:68" s="12" customFormat="1" ht="22.5" customHeight="1">
      <c r="M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3:68" s="12" customFormat="1" ht="22.5" customHeight="1">
      <c r="M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3:68" s="8" customFormat="1" ht="22.5" customHeight="1">
      <c r="M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3:68" s="8" customFormat="1" ht="22.5" customHeight="1">
      <c r="M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17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</row>
    <row r="62" spans="1:68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0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18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</row>
    <row r="63" spans="1:57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0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0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0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3:68" s="17" customFormat="1" ht="18" customHeight="1">
      <c r="M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3:68" s="18" customFormat="1" ht="18" customHeight="1">
      <c r="M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57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0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0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0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0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0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0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0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0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0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0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0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0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27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68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N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</row>
    <row r="94" spans="1:68" ht="13.5" customHeight="1">
      <c r="A94" s="7"/>
      <c r="F94" s="19"/>
      <c r="M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9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</row>
    <row r="95" spans="1:68" ht="19.5" customHeight="1">
      <c r="A95" s="8"/>
      <c r="F95" s="19"/>
      <c r="M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</row>
    <row r="96" spans="1:57" ht="19.5" customHeight="1">
      <c r="A96" s="8"/>
      <c r="M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3:57" ht="19.5" customHeight="1">
      <c r="M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spans="1:68" s="9" customFormat="1" ht="18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1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s="9" customFormat="1" ht="19.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s="9" customFormat="1" ht="19.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57" ht="12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2"/>
      <c r="N101" s="8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ht="12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2"/>
      <c r="N102" s="8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ht="19.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2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ht="19.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2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ht="19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2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ht="19.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2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ht="30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2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ht="30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2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spans="1:57" ht="19.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2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spans="1:57" ht="19.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2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ht="19.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2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ht="19.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2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ht="19.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2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spans="1:57" ht="19.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2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spans="1:57" ht="19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2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 ht="19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2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 ht="19.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2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 ht="19.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2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 ht="6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2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 ht="19.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2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 ht="19.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2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 ht="19.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2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 ht="19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2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 ht="19.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2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 ht="19.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2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1:27" ht="19.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2"/>
    </row>
    <row r="127" spans="1:27" ht="18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2"/>
    </row>
    <row r="128" spans="1:27" ht="13.5" customHeight="1">
      <c r="A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9.5" customHeight="1">
      <c r="A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</sheetData>
  <mergeCells count="130">
    <mergeCell ref="C26:D26"/>
    <mergeCell ref="BJ9:BJ10"/>
    <mergeCell ref="BF9:BF10"/>
    <mergeCell ref="C9:D10"/>
    <mergeCell ref="V9:V10"/>
    <mergeCell ref="Q9:Q10"/>
    <mergeCell ref="R9:R10"/>
    <mergeCell ref="T9:T10"/>
    <mergeCell ref="AX9:AX10"/>
    <mergeCell ref="I9:I10"/>
    <mergeCell ref="BP9:BP10"/>
    <mergeCell ref="BG9:BG10"/>
    <mergeCell ref="BI9:BI10"/>
    <mergeCell ref="BK9:BK10"/>
    <mergeCell ref="BM9:BM10"/>
    <mergeCell ref="BO9:BO10"/>
    <mergeCell ref="BL9:BL10"/>
    <mergeCell ref="BN9:BN10"/>
    <mergeCell ref="BH9:BH10"/>
    <mergeCell ref="BG7:BH8"/>
    <mergeCell ref="AS7:AT8"/>
    <mergeCell ref="AU7:AV8"/>
    <mergeCell ref="AZ9:AZ10"/>
    <mergeCell ref="AT9:AT10"/>
    <mergeCell ref="BE9:BE10"/>
    <mergeCell ref="BE5:BF8"/>
    <mergeCell ref="BC5:BD8"/>
    <mergeCell ref="BC9:BC10"/>
    <mergeCell ref="BD9:BD10"/>
    <mergeCell ref="BO5:BP8"/>
    <mergeCell ref="BM7:BN8"/>
    <mergeCell ref="BG5:BN6"/>
    <mergeCell ref="AO5:AP8"/>
    <mergeCell ref="AQ5:AR8"/>
    <mergeCell ref="AW7:AX8"/>
    <mergeCell ref="AY7:AZ8"/>
    <mergeCell ref="BA7:BB8"/>
    <mergeCell ref="AS5:BB6"/>
    <mergeCell ref="BI7:BJ8"/>
    <mergeCell ref="AB7:AC8"/>
    <mergeCell ref="AD7:AE8"/>
    <mergeCell ref="AA9:AA10"/>
    <mergeCell ref="Z7:AA8"/>
    <mergeCell ref="C25:D25"/>
    <mergeCell ref="C11:D11"/>
    <mergeCell ref="C12:D12"/>
    <mergeCell ref="C13:D13"/>
    <mergeCell ref="C14:D14"/>
    <mergeCell ref="C21:D21"/>
    <mergeCell ref="C15:D15"/>
    <mergeCell ref="C24:D24"/>
    <mergeCell ref="C23:D23"/>
    <mergeCell ref="C22:D22"/>
    <mergeCell ref="L9:L10"/>
    <mergeCell ref="AH9:AH10"/>
    <mergeCell ref="C18:D18"/>
    <mergeCell ref="AE9:AE10"/>
    <mergeCell ref="H9:H10"/>
    <mergeCell ref="N9:N10"/>
    <mergeCell ref="Y9:Y10"/>
    <mergeCell ref="O9:O10"/>
    <mergeCell ref="P9:P10"/>
    <mergeCell ref="C19:D19"/>
    <mergeCell ref="C16:D16"/>
    <mergeCell ref="J9:J10"/>
    <mergeCell ref="K9:K10"/>
    <mergeCell ref="AL4:AM4"/>
    <mergeCell ref="AH7:AI8"/>
    <mergeCell ref="C20:D20"/>
    <mergeCell ref="C17:D17"/>
    <mergeCell ref="S9:S10"/>
    <mergeCell ref="W9:W10"/>
    <mergeCell ref="U9:U10"/>
    <mergeCell ref="M5:M10"/>
    <mergeCell ref="E7:F8"/>
    <mergeCell ref="AI9:AI10"/>
    <mergeCell ref="BA2:BP2"/>
    <mergeCell ref="AU9:AU10"/>
    <mergeCell ref="AV9:AV10"/>
    <mergeCell ref="AW9:AW10"/>
    <mergeCell ref="AY9:AY10"/>
    <mergeCell ref="BK7:BL8"/>
    <mergeCell ref="AN2:AZ2"/>
    <mergeCell ref="AQ9:AQ10"/>
    <mergeCell ref="AR9:AR10"/>
    <mergeCell ref="AS9:AS10"/>
    <mergeCell ref="AN5:AN10"/>
    <mergeCell ref="X9:X10"/>
    <mergeCell ref="Z9:Z10"/>
    <mergeCell ref="AF9:AF10"/>
    <mergeCell ref="AB9:AB10"/>
    <mergeCell ref="AC9:AC10"/>
    <mergeCell ref="AD9:AD10"/>
    <mergeCell ref="AF7:AG8"/>
    <mergeCell ref="AJ7:AK8"/>
    <mergeCell ref="AG9:AG10"/>
    <mergeCell ref="BA9:BA10"/>
    <mergeCell ref="BB9:BB10"/>
    <mergeCell ref="AP9:AP10"/>
    <mergeCell ref="AO9:AO10"/>
    <mergeCell ref="E5:L6"/>
    <mergeCell ref="I7:J8"/>
    <mergeCell ref="M2:X2"/>
    <mergeCell ref="R5:W6"/>
    <mergeCell ref="X5:Y8"/>
    <mergeCell ref="T7:U8"/>
    <mergeCell ref="Y2:AM2"/>
    <mergeCell ref="AJ4:AK4"/>
    <mergeCell ref="N7:O8"/>
    <mergeCell ref="P7:Q8"/>
    <mergeCell ref="A2:L2"/>
    <mergeCell ref="A3:L3"/>
    <mergeCell ref="G7:H8"/>
    <mergeCell ref="A5:A10"/>
    <mergeCell ref="K7:L8"/>
    <mergeCell ref="F9:F10"/>
    <mergeCell ref="G9:G10"/>
    <mergeCell ref="E9:E10"/>
    <mergeCell ref="B5:D8"/>
    <mergeCell ref="B9:B10"/>
    <mergeCell ref="N5:Q6"/>
    <mergeCell ref="AF5:AM6"/>
    <mergeCell ref="AL7:AM8"/>
    <mergeCell ref="AL9:AL10"/>
    <mergeCell ref="AM9:AM10"/>
    <mergeCell ref="R7:S8"/>
    <mergeCell ref="V7:W8"/>
    <mergeCell ref="AK9:AK10"/>
    <mergeCell ref="AJ9:AJ10"/>
    <mergeCell ref="Z5:AE6"/>
  </mergeCells>
  <printOptions/>
  <pageMargins left="0.59" right="1.19" top="0.3937007874015748" bottom="0.2" header="0.2" footer="0.2"/>
  <pageSetup horizontalDpi="180" verticalDpi="180" orientation="portrait" paperSize="9" r:id="rId2"/>
  <colBreaks count="2" manualBreakCount="2">
    <brk id="12" max="36" man="1"/>
    <brk id="52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28"/>
  <sheetViews>
    <sheetView tabSelected="1" view="pageBreakPreview" zoomScaleSheetLayoutView="100" workbookViewId="0" topLeftCell="AW1">
      <selection activeCell="BB2" sqref="BB2:BK2"/>
    </sheetView>
  </sheetViews>
  <sheetFormatPr defaultColWidth="9.00390625" defaultRowHeight="19.5" customHeight="1"/>
  <cols>
    <col min="1" max="1" width="17.375" style="12" customWidth="1"/>
    <col min="2" max="3" width="6.875" style="12" customWidth="1"/>
    <col min="4" max="4" width="8.125" style="12" customWidth="1"/>
    <col min="5" max="5" width="5.625" style="12" customWidth="1"/>
    <col min="6" max="6" width="6.125" style="12" customWidth="1"/>
    <col min="7" max="7" width="5.625" style="12" customWidth="1"/>
    <col min="8" max="8" width="4.625" style="12" customWidth="1"/>
    <col min="9" max="9" width="5.50390625" style="12" customWidth="1"/>
    <col min="10" max="10" width="5.875" style="12" customWidth="1"/>
    <col min="11" max="11" width="4.875" style="12" customWidth="1"/>
    <col min="12" max="12" width="5.50390625" style="12" customWidth="1"/>
    <col min="13" max="13" width="5.875" style="12" customWidth="1"/>
    <col min="14" max="14" width="4.875" style="12" customWidth="1"/>
    <col min="15" max="15" width="5.50390625" style="12" customWidth="1"/>
    <col min="16" max="16" width="5.875" style="12" customWidth="1"/>
    <col min="17" max="17" width="4.875" style="12" customWidth="1"/>
    <col min="18" max="18" width="5.50390625" style="12" customWidth="1"/>
    <col min="19" max="19" width="5.875" style="12" customWidth="1"/>
    <col min="20" max="20" width="4.875" style="12" customWidth="1"/>
    <col min="21" max="21" width="5.50390625" style="12" customWidth="1"/>
    <col min="22" max="22" width="5.875" style="12" customWidth="1"/>
    <col min="23" max="23" width="4.875" style="12" customWidth="1"/>
    <col min="24" max="24" width="5.625" style="12" customWidth="1"/>
    <col min="25" max="25" width="5.875" style="12" customWidth="1"/>
    <col min="26" max="26" width="17.375" style="2" customWidth="1"/>
    <col min="27" max="27" width="4.125" style="12" customWidth="1"/>
    <col min="28" max="28" width="5.375" style="12" customWidth="1"/>
    <col min="29" max="29" width="5.625" style="12" customWidth="1"/>
    <col min="30" max="30" width="4.125" style="12" customWidth="1"/>
    <col min="31" max="31" width="5.375" style="12" customWidth="1"/>
    <col min="32" max="32" width="5.625" style="12" customWidth="1"/>
    <col min="33" max="33" width="4.125" style="12" customWidth="1"/>
    <col min="34" max="34" width="5.375" style="12" customWidth="1"/>
    <col min="35" max="35" width="5.625" style="12" customWidth="1"/>
    <col min="36" max="36" width="4.125" style="12" customWidth="1"/>
    <col min="37" max="37" width="5.00390625" style="12" customWidth="1"/>
    <col min="38" max="38" width="5.625" style="12" customWidth="1"/>
    <col min="39" max="39" width="4.50390625" style="12" customWidth="1"/>
    <col min="40" max="40" width="5.375" style="12" customWidth="1"/>
    <col min="41" max="41" width="5.625" style="12" customWidth="1"/>
    <col min="42" max="42" width="4.50390625" style="12" customWidth="1"/>
    <col min="43" max="43" width="5.375" style="12" customWidth="1"/>
    <col min="44" max="44" width="5.625" style="12" customWidth="1"/>
    <col min="45" max="45" width="4.50390625" style="12" customWidth="1"/>
    <col min="46" max="46" width="5.375" style="12" customWidth="1"/>
    <col min="47" max="47" width="5.625" style="12" customWidth="1"/>
    <col min="48" max="48" width="4.50390625" style="12" customWidth="1"/>
    <col min="49" max="49" width="5.375" style="12" customWidth="1"/>
    <col min="50" max="50" width="5.625" style="12" customWidth="1"/>
    <col min="51" max="51" width="4.50390625" style="12" customWidth="1"/>
    <col min="52" max="52" width="5.375" style="12" customWidth="1"/>
    <col min="53" max="53" width="5.625" style="2" customWidth="1"/>
    <col min="54" max="54" width="17.375" style="12" customWidth="1"/>
    <col min="55" max="57" width="6.25390625" style="2" customWidth="1"/>
    <col min="58" max="60" width="7.50390625" style="2" customWidth="1"/>
    <col min="61" max="66" width="6.25390625" style="2" customWidth="1"/>
    <col min="67" max="75" width="6.50390625" style="2" customWidth="1"/>
    <col min="76" max="16384" width="9.00390625" style="2" customWidth="1"/>
  </cols>
  <sheetData>
    <row r="1" spans="1:75" s="9" customFormat="1" ht="18" customHeight="1">
      <c r="A1" s="1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  <c r="T1" s="1"/>
      <c r="U1" s="1"/>
      <c r="V1" s="1"/>
      <c r="W1" s="1"/>
      <c r="X1" s="1"/>
      <c r="Y1" s="42" t="s">
        <v>138</v>
      </c>
      <c r="Z1" s="11" t="s">
        <v>139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42"/>
      <c r="AM1" s="1"/>
      <c r="BA1" s="42" t="s">
        <v>140</v>
      </c>
      <c r="BB1" s="159" t="s">
        <v>141</v>
      </c>
      <c r="BC1" s="5"/>
      <c r="BD1" s="5"/>
      <c r="BE1" s="5"/>
      <c r="BF1" s="5"/>
      <c r="BG1" s="5"/>
      <c r="BH1" s="5"/>
      <c r="BI1" s="68"/>
      <c r="BJ1" s="74"/>
      <c r="BK1" s="76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42" t="s">
        <v>142</v>
      </c>
    </row>
    <row r="2" spans="1:80" s="9" customFormat="1" ht="21" customHeight="1">
      <c r="A2" s="89" t="s">
        <v>112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10" t="s">
        <v>113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99" t="s">
        <v>114</v>
      </c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10" t="s">
        <v>115</v>
      </c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60" t="s">
        <v>116</v>
      </c>
      <c r="BC2" s="161"/>
      <c r="BD2" s="161"/>
      <c r="BE2" s="161"/>
      <c r="BF2" s="161"/>
      <c r="BG2" s="161"/>
      <c r="BH2" s="161"/>
      <c r="BI2" s="161"/>
      <c r="BJ2" s="161"/>
      <c r="BK2" s="161"/>
      <c r="BL2" s="110" t="s">
        <v>40</v>
      </c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63"/>
      <c r="BY2" s="63"/>
      <c r="BZ2" s="63"/>
      <c r="CA2" s="63"/>
      <c r="CB2" s="63"/>
    </row>
    <row r="3" spans="1:75" ht="16.5" customHeight="1">
      <c r="A3" s="43" t="s">
        <v>76</v>
      </c>
      <c r="P3" s="6"/>
      <c r="X3" s="44"/>
      <c r="Y3" s="3" t="s">
        <v>37</v>
      </c>
      <c r="Z3" s="43" t="s">
        <v>76</v>
      </c>
      <c r="AZ3" s="44"/>
      <c r="BA3" s="3" t="s">
        <v>37</v>
      </c>
      <c r="BB3" s="43" t="s">
        <v>76</v>
      </c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3" t="s">
        <v>37</v>
      </c>
    </row>
    <row r="4" spans="1:75" ht="12.75" customHeight="1" thickBot="1">
      <c r="A4" s="46" t="s">
        <v>125</v>
      </c>
      <c r="P4" s="45"/>
      <c r="X4" s="25"/>
      <c r="Y4" s="3" t="s">
        <v>127</v>
      </c>
      <c r="Z4" s="46" t="s">
        <v>125</v>
      </c>
      <c r="AZ4" s="25"/>
      <c r="BA4" s="3" t="s">
        <v>127</v>
      </c>
      <c r="BB4" s="46" t="s">
        <v>125</v>
      </c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8"/>
      <c r="BP4" s="48"/>
      <c r="BQ4" s="48"/>
      <c r="BR4" s="48"/>
      <c r="BS4" s="48"/>
      <c r="BT4" s="48"/>
      <c r="BU4" s="25"/>
      <c r="BV4" s="25"/>
      <c r="BW4" s="3" t="s">
        <v>127</v>
      </c>
    </row>
    <row r="5" spans="1:75" s="12" customFormat="1" ht="25.5" customHeight="1">
      <c r="A5" s="79" t="s">
        <v>77</v>
      </c>
      <c r="B5" s="137" t="s">
        <v>84</v>
      </c>
      <c r="C5" s="138"/>
      <c r="D5" s="139"/>
      <c r="E5" s="77" t="s">
        <v>119</v>
      </c>
      <c r="F5" s="78"/>
      <c r="G5" s="78"/>
      <c r="H5" s="78"/>
      <c r="I5" s="78"/>
      <c r="J5" s="78"/>
      <c r="K5" s="78"/>
      <c r="L5" s="151" t="s">
        <v>120</v>
      </c>
      <c r="M5" s="152"/>
      <c r="N5" s="152"/>
      <c r="O5" s="152"/>
      <c r="P5" s="152"/>
      <c r="Q5" s="152"/>
      <c r="R5" s="152"/>
      <c r="S5" s="152"/>
      <c r="T5" s="152"/>
      <c r="U5" s="152"/>
      <c r="V5" s="153"/>
      <c r="W5" s="77" t="s">
        <v>87</v>
      </c>
      <c r="X5" s="78"/>
      <c r="Y5" s="78"/>
      <c r="Z5" s="79" t="s">
        <v>78</v>
      </c>
      <c r="AA5" s="77" t="s">
        <v>89</v>
      </c>
      <c r="AB5" s="115"/>
      <c r="AC5" s="120"/>
      <c r="AD5" s="155" t="s">
        <v>122</v>
      </c>
      <c r="AE5" s="156"/>
      <c r="AF5" s="156"/>
      <c r="AG5" s="156"/>
      <c r="AH5" s="156"/>
      <c r="AI5" s="156"/>
      <c r="AJ5" s="156"/>
      <c r="AK5" s="156"/>
      <c r="AL5" s="156"/>
      <c r="AM5" s="152" t="s">
        <v>121</v>
      </c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79" t="s">
        <v>77</v>
      </c>
      <c r="BC5" s="77" t="s">
        <v>98</v>
      </c>
      <c r="BD5" s="115"/>
      <c r="BE5" s="120"/>
      <c r="BF5" s="77" t="s">
        <v>128</v>
      </c>
      <c r="BG5" s="78"/>
      <c r="BH5" s="78"/>
      <c r="BI5" s="78"/>
      <c r="BJ5" s="78"/>
      <c r="BK5" s="78"/>
      <c r="BL5" s="78" t="s">
        <v>129</v>
      </c>
      <c r="BM5" s="78"/>
      <c r="BN5" s="79"/>
      <c r="BO5" s="77" t="s">
        <v>70</v>
      </c>
      <c r="BP5" s="79"/>
      <c r="BQ5" s="77" t="s">
        <v>107</v>
      </c>
      <c r="BR5" s="79"/>
      <c r="BS5" s="78" t="s">
        <v>106</v>
      </c>
      <c r="BT5" s="78"/>
      <c r="BU5" s="77" t="s">
        <v>13</v>
      </c>
      <c r="BV5" s="78"/>
      <c r="BW5" s="131"/>
    </row>
    <row r="6" spans="1:75" s="12" customFormat="1" ht="25.5" customHeight="1">
      <c r="A6" s="147"/>
      <c r="B6" s="140"/>
      <c r="C6" s="141"/>
      <c r="D6" s="142"/>
      <c r="E6" s="80"/>
      <c r="F6" s="81"/>
      <c r="G6" s="81"/>
      <c r="H6" s="81"/>
      <c r="I6" s="81"/>
      <c r="J6" s="81"/>
      <c r="K6" s="81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71"/>
      <c r="W6" s="83"/>
      <c r="X6" s="84"/>
      <c r="Y6" s="84"/>
      <c r="Z6" s="147"/>
      <c r="AA6" s="121"/>
      <c r="AB6" s="122"/>
      <c r="AC6" s="123"/>
      <c r="AD6" s="157"/>
      <c r="AE6" s="158"/>
      <c r="AF6" s="158"/>
      <c r="AG6" s="158"/>
      <c r="AH6" s="158"/>
      <c r="AI6" s="158"/>
      <c r="AJ6" s="158"/>
      <c r="AK6" s="158"/>
      <c r="AL6" s="158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47"/>
      <c r="BC6" s="121"/>
      <c r="BD6" s="122"/>
      <c r="BE6" s="123"/>
      <c r="BF6" s="80"/>
      <c r="BG6" s="81"/>
      <c r="BH6" s="81"/>
      <c r="BI6" s="81"/>
      <c r="BJ6" s="81"/>
      <c r="BK6" s="81"/>
      <c r="BL6" s="81"/>
      <c r="BM6" s="81"/>
      <c r="BN6" s="82"/>
      <c r="BO6" s="83"/>
      <c r="BP6" s="72"/>
      <c r="BQ6" s="83"/>
      <c r="BR6" s="72"/>
      <c r="BS6" s="84"/>
      <c r="BT6" s="84"/>
      <c r="BU6" s="132"/>
      <c r="BV6" s="133"/>
      <c r="BW6" s="134"/>
    </row>
    <row r="7" spans="1:75" s="12" customFormat="1" ht="25.5" customHeight="1">
      <c r="A7" s="147"/>
      <c r="B7" s="143"/>
      <c r="C7" s="144"/>
      <c r="D7" s="145"/>
      <c r="E7" s="108" t="s">
        <v>15</v>
      </c>
      <c r="F7" s="127"/>
      <c r="G7" s="128"/>
      <c r="H7" s="85" t="s">
        <v>28</v>
      </c>
      <c r="I7" s="86"/>
      <c r="J7" s="86"/>
      <c r="K7" s="85"/>
      <c r="L7" s="86" t="s">
        <v>118</v>
      </c>
      <c r="M7" s="98"/>
      <c r="N7" s="129" t="s">
        <v>104</v>
      </c>
      <c r="O7" s="129"/>
      <c r="P7" s="129"/>
      <c r="Q7" s="86" t="s">
        <v>85</v>
      </c>
      <c r="R7" s="86"/>
      <c r="S7" s="98"/>
      <c r="T7" s="86" t="s">
        <v>86</v>
      </c>
      <c r="U7" s="86"/>
      <c r="V7" s="98"/>
      <c r="W7" s="83"/>
      <c r="X7" s="84"/>
      <c r="Y7" s="84"/>
      <c r="Z7" s="147"/>
      <c r="AA7" s="121"/>
      <c r="AB7" s="122"/>
      <c r="AC7" s="123"/>
      <c r="AD7" s="149" t="s">
        <v>15</v>
      </c>
      <c r="AE7" s="149"/>
      <c r="AF7" s="149"/>
      <c r="AG7" s="129" t="s">
        <v>90</v>
      </c>
      <c r="AH7" s="129"/>
      <c r="AI7" s="129"/>
      <c r="AJ7" s="129" t="s">
        <v>91</v>
      </c>
      <c r="AK7" s="129"/>
      <c r="AL7" s="129"/>
      <c r="AM7" s="150" t="s">
        <v>95</v>
      </c>
      <c r="AN7" s="129"/>
      <c r="AO7" s="129"/>
      <c r="AP7" s="129" t="s">
        <v>94</v>
      </c>
      <c r="AQ7" s="129"/>
      <c r="AR7" s="129"/>
      <c r="AS7" s="129" t="s">
        <v>93</v>
      </c>
      <c r="AT7" s="129"/>
      <c r="AU7" s="129"/>
      <c r="AV7" s="129" t="s">
        <v>92</v>
      </c>
      <c r="AW7" s="129"/>
      <c r="AX7" s="129"/>
      <c r="AY7" s="129" t="s">
        <v>97</v>
      </c>
      <c r="AZ7" s="129"/>
      <c r="BA7" s="130"/>
      <c r="BB7" s="147"/>
      <c r="BC7" s="121"/>
      <c r="BD7" s="122"/>
      <c r="BE7" s="123"/>
      <c r="BF7" s="108" t="s">
        <v>15</v>
      </c>
      <c r="BG7" s="127"/>
      <c r="BH7" s="128"/>
      <c r="BI7" s="85" t="s">
        <v>99</v>
      </c>
      <c r="BJ7" s="127"/>
      <c r="BK7" s="128"/>
      <c r="BL7" s="86" t="s">
        <v>100</v>
      </c>
      <c r="BM7" s="86"/>
      <c r="BN7" s="98"/>
      <c r="BO7" s="83"/>
      <c r="BP7" s="72"/>
      <c r="BQ7" s="83"/>
      <c r="BR7" s="72"/>
      <c r="BS7" s="84"/>
      <c r="BT7" s="84"/>
      <c r="BU7" s="132"/>
      <c r="BV7" s="133"/>
      <c r="BW7" s="134"/>
    </row>
    <row r="8" spans="1:75" s="12" customFormat="1" ht="25.5" customHeight="1">
      <c r="A8" s="147"/>
      <c r="B8" s="87" t="s">
        <v>11</v>
      </c>
      <c r="C8" s="87" t="s">
        <v>83</v>
      </c>
      <c r="D8" s="87" t="s">
        <v>10</v>
      </c>
      <c r="E8" s="124"/>
      <c r="F8" s="125"/>
      <c r="G8" s="126"/>
      <c r="H8" s="80"/>
      <c r="I8" s="81"/>
      <c r="J8" s="81"/>
      <c r="K8" s="80"/>
      <c r="L8" s="81"/>
      <c r="M8" s="82"/>
      <c r="N8" s="129"/>
      <c r="O8" s="129"/>
      <c r="P8" s="129"/>
      <c r="Q8" s="81"/>
      <c r="R8" s="81"/>
      <c r="S8" s="82"/>
      <c r="T8" s="81"/>
      <c r="U8" s="81"/>
      <c r="V8" s="82"/>
      <c r="W8" s="80"/>
      <c r="X8" s="81"/>
      <c r="Y8" s="81"/>
      <c r="Z8" s="147"/>
      <c r="AA8" s="124"/>
      <c r="AB8" s="125"/>
      <c r="AC8" s="126"/>
      <c r="AD8" s="149"/>
      <c r="AE8" s="149"/>
      <c r="AF8" s="149"/>
      <c r="AG8" s="129"/>
      <c r="AH8" s="129"/>
      <c r="AI8" s="129"/>
      <c r="AJ8" s="129"/>
      <c r="AK8" s="129"/>
      <c r="AL8" s="129"/>
      <c r="AM8" s="150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30"/>
      <c r="BB8" s="147"/>
      <c r="BC8" s="124"/>
      <c r="BD8" s="125"/>
      <c r="BE8" s="126"/>
      <c r="BF8" s="124"/>
      <c r="BG8" s="125"/>
      <c r="BH8" s="126"/>
      <c r="BI8" s="124"/>
      <c r="BJ8" s="125"/>
      <c r="BK8" s="126"/>
      <c r="BL8" s="81"/>
      <c r="BM8" s="81"/>
      <c r="BN8" s="82"/>
      <c r="BO8" s="80"/>
      <c r="BP8" s="82"/>
      <c r="BQ8" s="80"/>
      <c r="BR8" s="82"/>
      <c r="BS8" s="81"/>
      <c r="BT8" s="81"/>
      <c r="BU8" s="135"/>
      <c r="BV8" s="136"/>
      <c r="BW8" s="136"/>
    </row>
    <row r="9" spans="1:75" s="12" customFormat="1" ht="25.5" customHeight="1">
      <c r="A9" s="147"/>
      <c r="B9" s="146"/>
      <c r="C9" s="146" t="s">
        <v>82</v>
      </c>
      <c r="D9" s="146"/>
      <c r="E9" s="87" t="s">
        <v>11</v>
      </c>
      <c r="F9" s="87" t="s">
        <v>126</v>
      </c>
      <c r="G9" s="87" t="s">
        <v>10</v>
      </c>
      <c r="H9" s="87" t="s">
        <v>11</v>
      </c>
      <c r="I9" s="87" t="s">
        <v>83</v>
      </c>
      <c r="J9" s="87" t="s">
        <v>10</v>
      </c>
      <c r="K9" s="87" t="s">
        <v>11</v>
      </c>
      <c r="L9" s="98" t="s">
        <v>101</v>
      </c>
      <c r="M9" s="87" t="s">
        <v>102</v>
      </c>
      <c r="N9" s="87" t="s">
        <v>103</v>
      </c>
      <c r="O9" s="87" t="s">
        <v>101</v>
      </c>
      <c r="P9" s="87" t="s">
        <v>102</v>
      </c>
      <c r="Q9" s="87" t="s">
        <v>103</v>
      </c>
      <c r="R9" s="87" t="s">
        <v>101</v>
      </c>
      <c r="S9" s="87" t="s">
        <v>102</v>
      </c>
      <c r="T9" s="87" t="s">
        <v>103</v>
      </c>
      <c r="U9" s="87" t="s">
        <v>101</v>
      </c>
      <c r="V9" s="87" t="s">
        <v>102</v>
      </c>
      <c r="W9" s="87" t="s">
        <v>103</v>
      </c>
      <c r="X9" s="87" t="s">
        <v>101</v>
      </c>
      <c r="Y9" s="85" t="s">
        <v>102</v>
      </c>
      <c r="Z9" s="147"/>
      <c r="AA9" s="87" t="s">
        <v>103</v>
      </c>
      <c r="AB9" s="87" t="s">
        <v>101</v>
      </c>
      <c r="AC9" s="87" t="s">
        <v>102</v>
      </c>
      <c r="AD9" s="87" t="s">
        <v>103</v>
      </c>
      <c r="AE9" s="87" t="s">
        <v>101</v>
      </c>
      <c r="AF9" s="87" t="s">
        <v>102</v>
      </c>
      <c r="AG9" s="87" t="s">
        <v>103</v>
      </c>
      <c r="AH9" s="87" t="s">
        <v>101</v>
      </c>
      <c r="AI9" s="87" t="s">
        <v>102</v>
      </c>
      <c r="AJ9" s="87" t="s">
        <v>103</v>
      </c>
      <c r="AK9" s="87" t="s">
        <v>105</v>
      </c>
      <c r="AL9" s="87" t="s">
        <v>102</v>
      </c>
      <c r="AM9" s="98" t="s">
        <v>103</v>
      </c>
      <c r="AN9" s="87" t="s">
        <v>101</v>
      </c>
      <c r="AO9" s="87" t="s">
        <v>102</v>
      </c>
      <c r="AP9" s="87" t="s">
        <v>103</v>
      </c>
      <c r="AQ9" s="87" t="s">
        <v>101</v>
      </c>
      <c r="AR9" s="87" t="s">
        <v>102</v>
      </c>
      <c r="AS9" s="87" t="s">
        <v>103</v>
      </c>
      <c r="AT9" s="87" t="s">
        <v>101</v>
      </c>
      <c r="AU9" s="87" t="s">
        <v>102</v>
      </c>
      <c r="AV9" s="87" t="s">
        <v>103</v>
      </c>
      <c r="AW9" s="87" t="s">
        <v>101</v>
      </c>
      <c r="AX9" s="87" t="s">
        <v>102</v>
      </c>
      <c r="AY9" s="87" t="s">
        <v>103</v>
      </c>
      <c r="AZ9" s="87" t="s">
        <v>101</v>
      </c>
      <c r="BA9" s="85" t="s">
        <v>102</v>
      </c>
      <c r="BB9" s="147"/>
      <c r="BC9" s="87" t="s">
        <v>11</v>
      </c>
      <c r="BD9" s="87" t="s">
        <v>83</v>
      </c>
      <c r="BE9" s="87" t="s">
        <v>10</v>
      </c>
      <c r="BF9" s="87" t="s">
        <v>11</v>
      </c>
      <c r="BG9" s="87" t="s">
        <v>83</v>
      </c>
      <c r="BH9" s="87" t="s">
        <v>10</v>
      </c>
      <c r="BI9" s="87" t="s">
        <v>11</v>
      </c>
      <c r="BJ9" s="87" t="s">
        <v>83</v>
      </c>
      <c r="BK9" s="87" t="s">
        <v>10</v>
      </c>
      <c r="BL9" s="98" t="s">
        <v>11</v>
      </c>
      <c r="BM9" s="87" t="s">
        <v>83</v>
      </c>
      <c r="BN9" s="87" t="s">
        <v>10</v>
      </c>
      <c r="BO9" s="87" t="s">
        <v>11</v>
      </c>
      <c r="BP9" s="87" t="s">
        <v>83</v>
      </c>
      <c r="BQ9" s="87" t="s">
        <v>11</v>
      </c>
      <c r="BR9" s="87" t="s">
        <v>83</v>
      </c>
      <c r="BS9" s="87" t="s">
        <v>11</v>
      </c>
      <c r="BT9" s="87" t="s">
        <v>83</v>
      </c>
      <c r="BU9" s="87" t="s">
        <v>11</v>
      </c>
      <c r="BV9" s="87" t="s">
        <v>83</v>
      </c>
      <c r="BW9" s="85" t="s">
        <v>10</v>
      </c>
    </row>
    <row r="10" spans="1:75" s="12" customFormat="1" ht="25.5" customHeight="1">
      <c r="A10" s="148"/>
      <c r="B10" s="88"/>
      <c r="C10" s="88"/>
      <c r="D10" s="88"/>
      <c r="E10" s="88"/>
      <c r="F10" s="88" t="s">
        <v>82</v>
      </c>
      <c r="G10" s="88"/>
      <c r="H10" s="88"/>
      <c r="I10" s="88" t="s">
        <v>82</v>
      </c>
      <c r="J10" s="88"/>
      <c r="K10" s="88"/>
      <c r="L10" s="82" t="s">
        <v>82</v>
      </c>
      <c r="M10" s="88"/>
      <c r="N10" s="88"/>
      <c r="O10" s="88" t="s">
        <v>82</v>
      </c>
      <c r="P10" s="88"/>
      <c r="Q10" s="88"/>
      <c r="R10" s="88" t="s">
        <v>82</v>
      </c>
      <c r="S10" s="88"/>
      <c r="T10" s="88"/>
      <c r="U10" s="88" t="s">
        <v>82</v>
      </c>
      <c r="V10" s="88"/>
      <c r="W10" s="88"/>
      <c r="X10" s="88" t="s">
        <v>82</v>
      </c>
      <c r="Y10" s="80"/>
      <c r="Z10" s="148"/>
      <c r="AA10" s="88"/>
      <c r="AB10" s="88" t="s">
        <v>82</v>
      </c>
      <c r="AC10" s="88"/>
      <c r="AD10" s="88"/>
      <c r="AE10" s="88" t="s">
        <v>82</v>
      </c>
      <c r="AF10" s="88"/>
      <c r="AG10" s="88"/>
      <c r="AH10" s="88" t="s">
        <v>82</v>
      </c>
      <c r="AI10" s="88"/>
      <c r="AJ10" s="88"/>
      <c r="AK10" s="88" t="s">
        <v>82</v>
      </c>
      <c r="AL10" s="88"/>
      <c r="AM10" s="82"/>
      <c r="AN10" s="88" t="s">
        <v>82</v>
      </c>
      <c r="AO10" s="88"/>
      <c r="AP10" s="88"/>
      <c r="AQ10" s="88" t="s">
        <v>82</v>
      </c>
      <c r="AR10" s="88"/>
      <c r="AS10" s="88"/>
      <c r="AT10" s="88" t="s">
        <v>82</v>
      </c>
      <c r="AU10" s="88"/>
      <c r="AV10" s="88"/>
      <c r="AW10" s="88" t="s">
        <v>82</v>
      </c>
      <c r="AX10" s="88"/>
      <c r="AY10" s="88"/>
      <c r="AZ10" s="88" t="s">
        <v>82</v>
      </c>
      <c r="BA10" s="80"/>
      <c r="BB10" s="148"/>
      <c r="BC10" s="88"/>
      <c r="BD10" s="88" t="s">
        <v>82</v>
      </c>
      <c r="BE10" s="88"/>
      <c r="BF10" s="88"/>
      <c r="BG10" s="88" t="s">
        <v>82</v>
      </c>
      <c r="BH10" s="88"/>
      <c r="BI10" s="88"/>
      <c r="BJ10" s="88" t="s">
        <v>82</v>
      </c>
      <c r="BK10" s="88"/>
      <c r="BL10" s="82"/>
      <c r="BM10" s="88" t="s">
        <v>82</v>
      </c>
      <c r="BN10" s="88"/>
      <c r="BO10" s="88"/>
      <c r="BP10" s="88" t="s">
        <v>82</v>
      </c>
      <c r="BQ10" s="88"/>
      <c r="BR10" s="88" t="s">
        <v>82</v>
      </c>
      <c r="BS10" s="88"/>
      <c r="BT10" s="88" t="s">
        <v>82</v>
      </c>
      <c r="BU10" s="88"/>
      <c r="BV10" s="88" t="s">
        <v>82</v>
      </c>
      <c r="BW10" s="80"/>
    </row>
    <row r="11" spans="1:75" ht="18.75" customHeight="1" hidden="1">
      <c r="A11" s="40" t="s">
        <v>2</v>
      </c>
      <c r="B11" s="20">
        <v>0</v>
      </c>
      <c r="C11" s="20">
        <v>0</v>
      </c>
      <c r="D11" s="20">
        <v>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40" t="s">
        <v>2</v>
      </c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40" t="s">
        <v>2</v>
      </c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>
        <v>0</v>
      </c>
      <c r="BV11" s="61"/>
      <c r="BW11" s="61">
        <v>0</v>
      </c>
    </row>
    <row r="12" spans="1:75" ht="18.75" customHeight="1" hidden="1">
      <c r="A12" s="40" t="s">
        <v>79</v>
      </c>
      <c r="B12" s="20">
        <v>0</v>
      </c>
      <c r="C12" s="20">
        <v>0</v>
      </c>
      <c r="D12" s="20">
        <v>0</v>
      </c>
      <c r="E12" s="20">
        <v>0</v>
      </c>
      <c r="F12" s="20">
        <f aca="true" t="shared" si="0" ref="F12:G14">SUM(H12:J12)</f>
        <v>0</v>
      </c>
      <c r="G12" s="20">
        <f t="shared" si="0"/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aca="true" t="shared" si="1" ref="N12:O14">SUM(P12,R12)</f>
        <v>31</v>
      </c>
      <c r="O12" s="21">
        <f t="shared" si="1"/>
        <v>142</v>
      </c>
      <c r="P12" s="20">
        <v>1</v>
      </c>
      <c r="Q12" s="20">
        <v>100</v>
      </c>
      <c r="R12" s="20">
        <v>30</v>
      </c>
      <c r="S12" s="20">
        <v>42</v>
      </c>
      <c r="T12" s="20">
        <f>SUM(V12,Y12)</f>
        <v>3</v>
      </c>
      <c r="U12" s="20" t="e">
        <f>SUM(W12,#REF!)</f>
        <v>#REF!</v>
      </c>
      <c r="V12" s="20">
        <v>1</v>
      </c>
      <c r="W12" s="20">
        <v>7</v>
      </c>
      <c r="X12" s="20"/>
      <c r="Y12" s="20">
        <v>2</v>
      </c>
      <c r="Z12" s="40" t="s">
        <v>79</v>
      </c>
      <c r="AA12" s="20">
        <v>0</v>
      </c>
      <c r="AB12" s="20">
        <v>0</v>
      </c>
      <c r="AC12" s="20">
        <v>0</v>
      </c>
      <c r="AD12" s="20">
        <v>0</v>
      </c>
      <c r="AE12" s="20">
        <f aca="true" t="shared" si="2" ref="AE12:AF14">SUM(AG12,AI12,AK12,AM12)</f>
        <v>5</v>
      </c>
      <c r="AF12" s="20">
        <f t="shared" si="2"/>
        <v>300</v>
      </c>
      <c r="AG12" s="20">
        <v>0</v>
      </c>
      <c r="AH12" s="20">
        <v>0</v>
      </c>
      <c r="AI12" s="20">
        <v>0</v>
      </c>
      <c r="AJ12" s="20">
        <v>0</v>
      </c>
      <c r="AK12" s="20">
        <v>5</v>
      </c>
      <c r="AL12" s="20">
        <v>300</v>
      </c>
      <c r="AM12" s="20">
        <v>0</v>
      </c>
      <c r="AN12" s="20">
        <v>0</v>
      </c>
      <c r="AO12" s="20"/>
      <c r="AP12" s="20"/>
      <c r="AQ12" s="20"/>
      <c r="AR12" s="20"/>
      <c r="AS12" s="20"/>
      <c r="AT12" s="20"/>
      <c r="AU12" s="20"/>
      <c r="AV12" s="20"/>
      <c r="AW12" s="20" t="s">
        <v>80</v>
      </c>
      <c r="AX12" s="20" t="s">
        <v>80</v>
      </c>
      <c r="AY12" s="20"/>
      <c r="AZ12" s="20">
        <v>0</v>
      </c>
      <c r="BA12" s="20">
        <v>0</v>
      </c>
      <c r="BB12" s="40" t="s">
        <v>79</v>
      </c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1" t="e">
        <f>SUM(BQ12,BS12,#REF!)</f>
        <v>#REF!</v>
      </c>
      <c r="BP12" s="21">
        <f>SUM(BR12)</f>
        <v>2200</v>
      </c>
      <c r="BQ12" s="21">
        <v>2</v>
      </c>
      <c r="BR12" s="21">
        <v>2200</v>
      </c>
      <c r="BS12" s="20">
        <v>0</v>
      </c>
      <c r="BT12" s="23">
        <v>0</v>
      </c>
      <c r="BU12" s="20">
        <v>0</v>
      </c>
      <c r="BV12" s="20"/>
      <c r="BW12" s="20">
        <v>0</v>
      </c>
    </row>
    <row r="13" spans="1:75" ht="18.75" customHeight="1" hidden="1">
      <c r="A13" s="40" t="s">
        <v>81</v>
      </c>
      <c r="B13" s="56">
        <v>0</v>
      </c>
      <c r="C13" s="56">
        <v>0</v>
      </c>
      <c r="D13" s="56">
        <v>0</v>
      </c>
      <c r="E13" s="56">
        <v>0</v>
      </c>
      <c r="F13" s="56">
        <f t="shared" si="0"/>
        <v>0</v>
      </c>
      <c r="G13" s="56">
        <f t="shared" si="0"/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7">
        <f t="shared" si="1"/>
        <v>33</v>
      </c>
      <c r="O13" s="57">
        <f t="shared" si="1"/>
        <v>129</v>
      </c>
      <c r="P13" s="56">
        <v>0</v>
      </c>
      <c r="Q13" s="56">
        <v>0</v>
      </c>
      <c r="R13" s="56">
        <v>33</v>
      </c>
      <c r="S13" s="56">
        <v>129</v>
      </c>
      <c r="T13" s="56">
        <f>SUM(V13,Y13)</f>
        <v>6</v>
      </c>
      <c r="U13" s="56" t="e">
        <f>SUM(W13,#REF!)</f>
        <v>#REF!</v>
      </c>
      <c r="V13" s="56">
        <v>4</v>
      </c>
      <c r="W13" s="56">
        <v>32</v>
      </c>
      <c r="X13" s="56"/>
      <c r="Y13" s="56">
        <v>2</v>
      </c>
      <c r="Z13" s="40" t="s">
        <v>81</v>
      </c>
      <c r="AA13" s="56">
        <v>0</v>
      </c>
      <c r="AB13" s="56">
        <v>0</v>
      </c>
      <c r="AC13" s="56">
        <v>0</v>
      </c>
      <c r="AD13" s="56">
        <v>0</v>
      </c>
      <c r="AE13" s="56">
        <f t="shared" si="2"/>
        <v>7</v>
      </c>
      <c r="AF13" s="56">
        <f t="shared" si="2"/>
        <v>830</v>
      </c>
      <c r="AG13" s="56">
        <v>0</v>
      </c>
      <c r="AH13" s="56">
        <v>0</v>
      </c>
      <c r="AI13" s="58">
        <v>0</v>
      </c>
      <c r="AJ13" s="56">
        <v>0</v>
      </c>
      <c r="AK13" s="56">
        <v>7</v>
      </c>
      <c r="AL13" s="56">
        <v>830</v>
      </c>
      <c r="AM13" s="56">
        <v>0</v>
      </c>
      <c r="AN13" s="56">
        <v>0</v>
      </c>
      <c r="AO13" s="56"/>
      <c r="AP13" s="56"/>
      <c r="AQ13" s="56"/>
      <c r="AR13" s="56"/>
      <c r="AS13" s="56"/>
      <c r="AT13" s="56"/>
      <c r="AU13" s="56"/>
      <c r="AV13" s="56"/>
      <c r="AW13" s="56" t="s">
        <v>80</v>
      </c>
      <c r="AX13" s="56" t="s">
        <v>80</v>
      </c>
      <c r="AY13" s="56"/>
      <c r="AZ13" s="56">
        <v>0</v>
      </c>
      <c r="BA13" s="56">
        <v>0</v>
      </c>
      <c r="BB13" s="40" t="s">
        <v>81</v>
      </c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7" t="e">
        <f>SUM(BQ13,BS13,#REF!)</f>
        <v>#REF!</v>
      </c>
      <c r="BP13" s="57">
        <f>SUM(BR13)</f>
        <v>5</v>
      </c>
      <c r="BQ13" s="57">
        <v>1</v>
      </c>
      <c r="BR13" s="57">
        <v>5</v>
      </c>
      <c r="BS13" s="56">
        <v>4</v>
      </c>
      <c r="BT13" s="59">
        <v>9421</v>
      </c>
      <c r="BU13" s="56">
        <v>0</v>
      </c>
      <c r="BV13" s="56"/>
      <c r="BW13" s="56">
        <v>0</v>
      </c>
    </row>
    <row r="14" spans="1:75" ht="18.75" customHeight="1" hidden="1">
      <c r="A14" s="40" t="s">
        <v>66</v>
      </c>
      <c r="B14" s="56">
        <v>0</v>
      </c>
      <c r="C14" s="56">
        <v>0</v>
      </c>
      <c r="D14" s="56">
        <v>0</v>
      </c>
      <c r="E14" s="56">
        <v>0</v>
      </c>
      <c r="F14" s="56">
        <f t="shared" si="0"/>
        <v>0</v>
      </c>
      <c r="G14" s="56">
        <f t="shared" si="0"/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>
        <f t="shared" si="1"/>
        <v>35</v>
      </c>
      <c r="O14" s="57">
        <f t="shared" si="1"/>
        <v>3174.6000000000004</v>
      </c>
      <c r="P14" s="56">
        <v>2</v>
      </c>
      <c r="Q14" s="56">
        <v>2043.2</v>
      </c>
      <c r="R14" s="56">
        <v>33</v>
      </c>
      <c r="S14" s="56">
        <v>1131.4</v>
      </c>
      <c r="T14" s="56">
        <f>SUM(V14,Y14)</f>
        <v>6</v>
      </c>
      <c r="U14" s="56">
        <v>22361.6</v>
      </c>
      <c r="V14" s="56">
        <v>5</v>
      </c>
      <c r="W14" s="56">
        <v>22360</v>
      </c>
      <c r="X14" s="56"/>
      <c r="Y14" s="56">
        <v>1</v>
      </c>
      <c r="Z14" s="40" t="s">
        <v>66</v>
      </c>
      <c r="AA14" s="56">
        <v>0</v>
      </c>
      <c r="AB14" s="56">
        <v>0</v>
      </c>
      <c r="AC14" s="56">
        <v>0</v>
      </c>
      <c r="AD14" s="56">
        <v>0</v>
      </c>
      <c r="AE14" s="56">
        <f t="shared" si="2"/>
        <v>16</v>
      </c>
      <c r="AF14" s="56">
        <f t="shared" si="2"/>
        <v>36940</v>
      </c>
      <c r="AG14" s="56">
        <v>0</v>
      </c>
      <c r="AH14" s="56">
        <v>0</v>
      </c>
      <c r="AI14" s="56">
        <v>0</v>
      </c>
      <c r="AJ14" s="56">
        <v>0</v>
      </c>
      <c r="AK14" s="56">
        <v>16</v>
      </c>
      <c r="AL14" s="56">
        <v>36940</v>
      </c>
      <c r="AM14" s="56">
        <v>0</v>
      </c>
      <c r="AN14" s="56">
        <v>0</v>
      </c>
      <c r="AO14" s="56"/>
      <c r="AP14" s="56"/>
      <c r="AQ14" s="56"/>
      <c r="AR14" s="56"/>
      <c r="AS14" s="56"/>
      <c r="AT14" s="56"/>
      <c r="AU14" s="56"/>
      <c r="AV14" s="56"/>
      <c r="AW14" s="56" t="s">
        <v>80</v>
      </c>
      <c r="AX14" s="56" t="s">
        <v>80</v>
      </c>
      <c r="AY14" s="56"/>
      <c r="AZ14" s="56">
        <v>0</v>
      </c>
      <c r="BA14" s="56">
        <v>0</v>
      </c>
      <c r="BB14" s="40" t="s">
        <v>66</v>
      </c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7" t="e">
        <f>SUM(BQ14,BS14,#REF!)</f>
        <v>#REF!</v>
      </c>
      <c r="BP14" s="57">
        <f>SUM(BR14)</f>
        <v>30</v>
      </c>
      <c r="BQ14" s="57">
        <v>2</v>
      </c>
      <c r="BR14" s="57">
        <v>30</v>
      </c>
      <c r="BS14" s="56">
        <v>0</v>
      </c>
      <c r="BT14" s="59">
        <v>0</v>
      </c>
      <c r="BU14" s="56">
        <v>0</v>
      </c>
      <c r="BV14" s="56"/>
      <c r="BW14" s="56">
        <v>0</v>
      </c>
    </row>
    <row r="15" spans="1:75" ht="18.75" customHeight="1">
      <c r="A15" s="40" t="s">
        <v>117</v>
      </c>
      <c r="B15" s="56">
        <v>188</v>
      </c>
      <c r="C15" s="56">
        <v>305</v>
      </c>
      <c r="D15" s="56">
        <v>161834.451</v>
      </c>
      <c r="E15" s="56">
        <v>71</v>
      </c>
      <c r="F15" s="56">
        <v>108</v>
      </c>
      <c r="G15" s="56">
        <v>106536.47399999999</v>
      </c>
      <c r="H15" s="56">
        <v>0</v>
      </c>
      <c r="I15" s="56">
        <v>0</v>
      </c>
      <c r="J15" s="56">
        <v>0</v>
      </c>
      <c r="K15" s="56">
        <v>2</v>
      </c>
      <c r="L15" s="56">
        <v>2</v>
      </c>
      <c r="M15" s="56">
        <v>34.5</v>
      </c>
      <c r="N15" s="57">
        <v>59</v>
      </c>
      <c r="O15" s="57">
        <v>79</v>
      </c>
      <c r="P15" s="56">
        <v>7332.6</v>
      </c>
      <c r="Q15" s="56">
        <v>9</v>
      </c>
      <c r="R15" s="56">
        <v>26</v>
      </c>
      <c r="S15" s="56">
        <v>2598.3</v>
      </c>
      <c r="T15" s="56">
        <v>1</v>
      </c>
      <c r="U15" s="56">
        <v>1</v>
      </c>
      <c r="V15" s="56">
        <v>96571.074</v>
      </c>
      <c r="W15" s="56">
        <v>0</v>
      </c>
      <c r="X15" s="56">
        <v>0</v>
      </c>
      <c r="Y15" s="56">
        <v>0</v>
      </c>
      <c r="Z15" s="40" t="s">
        <v>117</v>
      </c>
      <c r="AA15" s="56">
        <v>0</v>
      </c>
      <c r="AB15" s="56">
        <v>0</v>
      </c>
      <c r="AC15" s="56">
        <v>0</v>
      </c>
      <c r="AD15" s="56">
        <v>7</v>
      </c>
      <c r="AE15" s="56">
        <v>7</v>
      </c>
      <c r="AF15" s="56">
        <v>502.74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2</v>
      </c>
      <c r="AQ15" s="56">
        <v>2</v>
      </c>
      <c r="AR15" s="56">
        <v>176.4</v>
      </c>
      <c r="AS15" s="56">
        <v>0</v>
      </c>
      <c r="AT15" s="56">
        <v>0</v>
      </c>
      <c r="AU15" s="56">
        <v>0</v>
      </c>
      <c r="AV15" s="56">
        <v>4</v>
      </c>
      <c r="AW15" s="56">
        <v>4</v>
      </c>
      <c r="AX15" s="56">
        <v>56.34</v>
      </c>
      <c r="AY15" s="56">
        <v>1</v>
      </c>
      <c r="AZ15" s="56">
        <v>1</v>
      </c>
      <c r="BA15" s="56">
        <v>270</v>
      </c>
      <c r="BB15" s="40" t="s">
        <v>117</v>
      </c>
      <c r="BC15" s="56">
        <v>7</v>
      </c>
      <c r="BD15" s="56">
        <v>8</v>
      </c>
      <c r="BE15" s="56">
        <v>192.898</v>
      </c>
      <c r="BF15" s="56">
        <v>43</v>
      </c>
      <c r="BG15" s="56">
        <v>52</v>
      </c>
      <c r="BH15" s="56">
        <v>54602.339</v>
      </c>
      <c r="BI15" s="56">
        <v>9</v>
      </c>
      <c r="BJ15" s="56">
        <v>15</v>
      </c>
      <c r="BK15" s="56">
        <v>155.78</v>
      </c>
      <c r="BL15" s="56">
        <v>34</v>
      </c>
      <c r="BM15" s="56">
        <v>37</v>
      </c>
      <c r="BN15" s="56">
        <v>54446.559</v>
      </c>
      <c r="BO15" s="57">
        <v>30</v>
      </c>
      <c r="BP15" s="57">
        <v>79</v>
      </c>
      <c r="BQ15" s="57">
        <v>19</v>
      </c>
      <c r="BR15" s="57">
        <v>30</v>
      </c>
      <c r="BS15" s="56">
        <v>11</v>
      </c>
      <c r="BT15" s="59">
        <v>21</v>
      </c>
      <c r="BU15" s="56">
        <v>0</v>
      </c>
      <c r="BV15" s="56">
        <v>0</v>
      </c>
      <c r="BW15" s="56">
        <v>0</v>
      </c>
    </row>
    <row r="16" spans="1:75" ht="18.75" customHeight="1">
      <c r="A16" s="40" t="s">
        <v>130</v>
      </c>
      <c r="B16" s="56">
        <v>185</v>
      </c>
      <c r="C16" s="56">
        <v>320</v>
      </c>
      <c r="D16" s="56">
        <v>22581.405000000002</v>
      </c>
      <c r="E16" s="56">
        <v>102</v>
      </c>
      <c r="F16" s="56">
        <v>180</v>
      </c>
      <c r="G16" s="56">
        <v>19609.5</v>
      </c>
      <c r="H16" s="56">
        <v>0</v>
      </c>
      <c r="I16" s="56">
        <v>0</v>
      </c>
      <c r="J16" s="56">
        <v>0</v>
      </c>
      <c r="K16" s="56">
        <v>1</v>
      </c>
      <c r="L16" s="56">
        <v>1</v>
      </c>
      <c r="M16" s="56">
        <v>0</v>
      </c>
      <c r="N16" s="57">
        <v>97</v>
      </c>
      <c r="O16" s="57">
        <v>170</v>
      </c>
      <c r="P16" s="56">
        <v>17690</v>
      </c>
      <c r="Q16" s="56">
        <v>4</v>
      </c>
      <c r="R16" s="56">
        <v>9</v>
      </c>
      <c r="S16" s="56">
        <v>1919.5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40" t="s">
        <v>130</v>
      </c>
      <c r="AA16" s="56">
        <v>0</v>
      </c>
      <c r="AB16" s="56">
        <v>0</v>
      </c>
      <c r="AC16" s="56">
        <v>0</v>
      </c>
      <c r="AD16" s="56">
        <v>3</v>
      </c>
      <c r="AE16" s="56">
        <v>19</v>
      </c>
      <c r="AF16" s="56">
        <v>631.22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3</v>
      </c>
      <c r="AQ16" s="56">
        <v>19</v>
      </c>
      <c r="AR16" s="56">
        <v>631.22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40" t="s">
        <v>130</v>
      </c>
      <c r="BC16" s="56">
        <v>1</v>
      </c>
      <c r="BD16" s="56">
        <v>1</v>
      </c>
      <c r="BE16" s="56">
        <v>4</v>
      </c>
      <c r="BF16" s="56">
        <v>25</v>
      </c>
      <c r="BG16" s="56">
        <v>33</v>
      </c>
      <c r="BH16" s="56">
        <v>2336.685</v>
      </c>
      <c r="BI16" s="56">
        <v>5</v>
      </c>
      <c r="BJ16" s="56">
        <v>6</v>
      </c>
      <c r="BK16" s="56">
        <v>41.485</v>
      </c>
      <c r="BL16" s="56">
        <v>20</v>
      </c>
      <c r="BM16" s="56">
        <v>27</v>
      </c>
      <c r="BN16" s="56">
        <v>2295.2</v>
      </c>
      <c r="BO16" s="57">
        <v>14</v>
      </c>
      <c r="BP16" s="57">
        <v>28</v>
      </c>
      <c r="BQ16" s="57">
        <v>25</v>
      </c>
      <c r="BR16" s="57">
        <v>37</v>
      </c>
      <c r="BS16" s="56">
        <v>15</v>
      </c>
      <c r="BT16" s="59">
        <v>22</v>
      </c>
      <c r="BU16" s="56">
        <v>0</v>
      </c>
      <c r="BV16" s="56">
        <v>0</v>
      </c>
      <c r="BW16" s="56">
        <v>0</v>
      </c>
    </row>
    <row r="17" spans="1:75" ht="18.75" customHeight="1">
      <c r="A17" s="40" t="s">
        <v>131</v>
      </c>
      <c r="B17" s="56">
        <f>SUM(E17,W17,AA17,AD17,BC17,BF17,BO17,BQ17,BS17,BU17)</f>
        <v>104</v>
      </c>
      <c r="C17" s="56">
        <f>SUM(F17,X17,AB17,AE17,BD17,BG17,BP17,BR17,BT17,BV17)</f>
        <v>245</v>
      </c>
      <c r="D17" s="56">
        <f>SUM(G17,Y17,AC17,AF17,BE17,BH17,BW17)</f>
        <v>25312.679</v>
      </c>
      <c r="E17" s="56">
        <f>SUM(H17,K17,N17,Q17,T17,W17)</f>
        <v>47</v>
      </c>
      <c r="F17" s="56">
        <f>SUM(I17,L17,O17,R17,U17,X17)</f>
        <v>112</v>
      </c>
      <c r="G17" s="56">
        <f>SUM(J17,M17,P17,S17,V17,Y17)</f>
        <v>11311.5</v>
      </c>
      <c r="H17" s="56">
        <v>0</v>
      </c>
      <c r="I17" s="56">
        <v>0</v>
      </c>
      <c r="J17" s="56">
        <v>0</v>
      </c>
      <c r="K17" s="56">
        <v>1</v>
      </c>
      <c r="L17" s="56">
        <v>1</v>
      </c>
      <c r="M17" s="56">
        <f>6500/1000</f>
        <v>6.5</v>
      </c>
      <c r="N17" s="57">
        <v>45</v>
      </c>
      <c r="O17" s="57">
        <v>93</v>
      </c>
      <c r="P17" s="56">
        <f>9265000/1000</f>
        <v>9265</v>
      </c>
      <c r="Q17" s="56">
        <v>1</v>
      </c>
      <c r="R17" s="56">
        <v>18</v>
      </c>
      <c r="S17" s="56">
        <f>2040000/1000</f>
        <v>2040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40" t="s">
        <v>131</v>
      </c>
      <c r="AA17" s="56">
        <v>0</v>
      </c>
      <c r="AB17" s="56">
        <v>0</v>
      </c>
      <c r="AC17" s="56">
        <v>0</v>
      </c>
      <c r="AD17" s="56">
        <f>SUM(AG17,AJ17,AM17,AP17,AS17,AV17,AY17)</f>
        <v>4</v>
      </c>
      <c r="AE17" s="56">
        <f>SUM(AH17,AK17,AN17,AQ17,AT17,AW17,AZ17)</f>
        <v>4</v>
      </c>
      <c r="AF17" s="56">
        <f>SUM(AI17,AL17,AO17,AR17,AU17,AX17,BA17)</f>
        <v>19.5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2</v>
      </c>
      <c r="AQ17" s="56">
        <v>2</v>
      </c>
      <c r="AR17" s="56">
        <f>1500/1000</f>
        <v>1.5</v>
      </c>
      <c r="AS17" s="56">
        <v>0</v>
      </c>
      <c r="AT17" s="56">
        <v>0</v>
      </c>
      <c r="AU17" s="56">
        <v>0</v>
      </c>
      <c r="AV17" s="56">
        <v>2</v>
      </c>
      <c r="AW17" s="56">
        <v>2</v>
      </c>
      <c r="AX17" s="56">
        <f>18000/1000</f>
        <v>18</v>
      </c>
      <c r="AY17" s="56">
        <v>0</v>
      </c>
      <c r="AZ17" s="56">
        <v>0</v>
      </c>
      <c r="BA17" s="56">
        <v>0</v>
      </c>
      <c r="BB17" s="40" t="s">
        <v>131</v>
      </c>
      <c r="BC17" s="56">
        <v>1</v>
      </c>
      <c r="BD17" s="56">
        <v>1</v>
      </c>
      <c r="BE17" s="56">
        <f>2578500/1000</f>
        <v>2578.5</v>
      </c>
      <c r="BF17" s="56">
        <f>SUM(BI17,BL17)</f>
        <v>6</v>
      </c>
      <c r="BG17" s="56">
        <f>SUM(BJ17,BM17)</f>
        <v>6</v>
      </c>
      <c r="BH17" s="56">
        <f>SUM(BK17,BN17)</f>
        <v>11403.179</v>
      </c>
      <c r="BI17" s="56">
        <v>0</v>
      </c>
      <c r="BJ17" s="56">
        <v>0</v>
      </c>
      <c r="BK17" s="56">
        <f>896300/1000</f>
        <v>896.3</v>
      </c>
      <c r="BL17" s="56">
        <v>6</v>
      </c>
      <c r="BM17" s="56">
        <v>6</v>
      </c>
      <c r="BN17" s="56">
        <f>10506879/1000</f>
        <v>10506.879</v>
      </c>
      <c r="BO17" s="57">
        <v>13</v>
      </c>
      <c r="BP17" s="57">
        <v>69</v>
      </c>
      <c r="BQ17" s="56">
        <v>30</v>
      </c>
      <c r="BR17" s="56">
        <v>50</v>
      </c>
      <c r="BS17" s="56">
        <v>3</v>
      </c>
      <c r="BT17" s="56">
        <v>3</v>
      </c>
      <c r="BU17" s="56">
        <v>0</v>
      </c>
      <c r="BV17" s="56">
        <v>0</v>
      </c>
      <c r="BW17" s="56">
        <v>0</v>
      </c>
    </row>
    <row r="18" spans="1:75" ht="18.75" customHeight="1">
      <c r="A18" s="40"/>
      <c r="B18" s="56"/>
      <c r="C18" s="56"/>
      <c r="D18" s="63"/>
      <c r="E18" s="64"/>
      <c r="F18" s="64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56"/>
      <c r="U18" s="56"/>
      <c r="V18" s="56"/>
      <c r="W18" s="56"/>
      <c r="X18" s="56"/>
      <c r="Y18" s="56"/>
      <c r="Z18" s="40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40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7"/>
      <c r="BP18" s="57"/>
      <c r="BQ18" s="56"/>
      <c r="BR18" s="56"/>
      <c r="BS18" s="56"/>
      <c r="BT18" s="59"/>
      <c r="BU18" s="56"/>
      <c r="BV18" s="56"/>
      <c r="BW18" s="56"/>
    </row>
    <row r="19" spans="1:75" ht="18.75" customHeight="1">
      <c r="A19" s="40"/>
      <c r="B19" s="56"/>
      <c r="C19" s="56"/>
      <c r="D19" s="56"/>
      <c r="E19" s="56"/>
      <c r="F19" s="65"/>
      <c r="G19" s="56"/>
      <c r="H19" s="56"/>
      <c r="I19" s="56"/>
      <c r="J19" s="56"/>
      <c r="K19" s="56"/>
      <c r="L19" s="56"/>
      <c r="M19" s="56"/>
      <c r="N19" s="57"/>
      <c r="O19" s="57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40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40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7"/>
      <c r="BP19" s="57"/>
      <c r="BQ19" s="56"/>
      <c r="BR19" s="56"/>
      <c r="BS19" s="56"/>
      <c r="BT19" s="59"/>
      <c r="BU19" s="56"/>
      <c r="BV19" s="56"/>
      <c r="BW19" s="56"/>
    </row>
    <row r="20" spans="1:75" ht="18.75" customHeight="1">
      <c r="A20" s="40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57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40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40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7"/>
      <c r="BP20" s="57"/>
      <c r="BQ20" s="56"/>
      <c r="BR20" s="56"/>
      <c r="BS20" s="56"/>
      <c r="BT20" s="59"/>
      <c r="BU20" s="56"/>
      <c r="BV20" s="56"/>
      <c r="BW20" s="56"/>
    </row>
    <row r="21" spans="1:75" ht="18.75" customHeight="1">
      <c r="A21" s="40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7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40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40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7"/>
      <c r="BP21" s="57"/>
      <c r="BQ21" s="56"/>
      <c r="BR21" s="56"/>
      <c r="BS21" s="56"/>
      <c r="BT21" s="59"/>
      <c r="BU21" s="56"/>
      <c r="BV21" s="56"/>
      <c r="BW21" s="56"/>
    </row>
    <row r="22" spans="1:75" ht="18.75" customHeight="1">
      <c r="A22" s="40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  <c r="O22" s="57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40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40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7"/>
      <c r="BP22" s="57"/>
      <c r="BQ22" s="56"/>
      <c r="BR22" s="56"/>
      <c r="BS22" s="56"/>
      <c r="BT22" s="59"/>
      <c r="BU22" s="56"/>
      <c r="BV22" s="56"/>
      <c r="BW22" s="56"/>
    </row>
    <row r="23" spans="1:75" ht="18.7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57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40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40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7"/>
      <c r="BP23" s="57"/>
      <c r="BQ23" s="56"/>
      <c r="BR23" s="56"/>
      <c r="BS23" s="56"/>
      <c r="BT23" s="59"/>
      <c r="BU23" s="56"/>
      <c r="BV23" s="56"/>
      <c r="BW23" s="56"/>
    </row>
    <row r="24" spans="1:75" ht="18.75" customHeight="1">
      <c r="A24" s="40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  <c r="O24" s="57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40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40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7"/>
      <c r="BP24" s="57"/>
      <c r="BQ24" s="56"/>
      <c r="BR24" s="56"/>
      <c r="BS24" s="56"/>
      <c r="BT24" s="59"/>
      <c r="BU24" s="56"/>
      <c r="BV24" s="56"/>
      <c r="BW24" s="56"/>
    </row>
    <row r="25" spans="1:75" ht="12.75" customHeight="1">
      <c r="A25" s="41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57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41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41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7"/>
      <c r="BP25" s="57"/>
      <c r="BQ25" s="56"/>
      <c r="BR25" s="56"/>
      <c r="BS25" s="56"/>
      <c r="BT25" s="59"/>
      <c r="BU25" s="56"/>
      <c r="BV25" s="56"/>
      <c r="BW25" s="56"/>
    </row>
    <row r="26" spans="1:75" ht="18.75" customHeight="1">
      <c r="A26" s="40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57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40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40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7"/>
      <c r="BP26" s="56"/>
      <c r="BQ26" s="56"/>
      <c r="BR26" s="56"/>
      <c r="BS26" s="56"/>
      <c r="BT26" s="56"/>
      <c r="BU26" s="56"/>
      <c r="BV26" s="56"/>
      <c r="BW26" s="56"/>
    </row>
    <row r="27" spans="1:54" ht="18.75" customHeight="1">
      <c r="A27" s="26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49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B27" s="26"/>
    </row>
    <row r="28" spans="1:54" ht="18.75" customHeight="1">
      <c r="A28" s="26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9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B28" s="26"/>
    </row>
    <row r="29" spans="1:54" ht="18.75" customHeight="1">
      <c r="A29" s="2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49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B29" s="26"/>
    </row>
    <row r="30" spans="1:54" ht="18.75" customHeight="1">
      <c r="A30" s="2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49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B30" s="26"/>
    </row>
    <row r="31" spans="1:54" ht="18.75" customHeight="1">
      <c r="A31" s="2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49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B31" s="26"/>
    </row>
    <row r="32" spans="1:54" ht="18.75" customHeight="1">
      <c r="A32" s="2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49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B32" s="26"/>
    </row>
    <row r="33" spans="1:54" ht="18.75" customHeight="1">
      <c r="A33" s="2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49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B33" s="26"/>
    </row>
    <row r="34" spans="1:54" ht="18.75" customHeight="1">
      <c r="A34" s="2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4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B34" s="26"/>
    </row>
    <row r="35" spans="1:54" ht="18.75" customHeight="1">
      <c r="A35" s="2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49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B35" s="26"/>
    </row>
    <row r="36" spans="1:54" ht="18.75" customHeight="1">
      <c r="A36" s="2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49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B36" s="26"/>
    </row>
    <row r="37" spans="1:54" ht="18.75" customHeight="1">
      <c r="A37" s="2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4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B37" s="26"/>
    </row>
    <row r="38" spans="1:54" ht="17.25" customHeight="1">
      <c r="A38" s="2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49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B38" s="26"/>
    </row>
    <row r="39" spans="1:54" ht="9" customHeight="1">
      <c r="A39" s="2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49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B39" s="26"/>
    </row>
    <row r="40" spans="1:75" ht="7.5" customHeight="1" thickBot="1">
      <c r="A40" s="3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50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9"/>
      <c r="BB40" s="37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</row>
    <row r="41" spans="1:64" s="9" customFormat="1" ht="15" customHeight="1">
      <c r="A41" s="11" t="s">
        <v>124</v>
      </c>
      <c r="B41" s="1"/>
      <c r="C41" s="5"/>
      <c r="D41" s="5"/>
      <c r="E41" s="5"/>
      <c r="F41" s="5"/>
      <c r="G41" s="5"/>
      <c r="H41" s="5"/>
      <c r="I41" s="5"/>
      <c r="J41" s="5"/>
      <c r="K41" s="5"/>
      <c r="L41" s="66" t="s">
        <v>123</v>
      </c>
      <c r="M41" s="66"/>
      <c r="N41" s="5"/>
      <c r="O41" s="5"/>
      <c r="P41" s="1"/>
      <c r="Q41" s="1"/>
      <c r="R41" s="1"/>
      <c r="S41" s="1"/>
      <c r="T41" s="52"/>
      <c r="U41" s="1"/>
      <c r="V41" s="1"/>
      <c r="W41" s="1"/>
      <c r="X41" s="1"/>
      <c r="Y41" s="1"/>
      <c r="Z41" s="11" t="s">
        <v>124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6" t="s">
        <v>123</v>
      </c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B41" s="11" t="s">
        <v>124</v>
      </c>
      <c r="BL41" s="66" t="s">
        <v>123</v>
      </c>
    </row>
    <row r="42" spans="1:54" s="9" customFormat="1" ht="15" customHeight="1">
      <c r="A42" s="54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3"/>
      <c r="N42" s="5"/>
      <c r="O42" s="5"/>
      <c r="P42" s="1"/>
      <c r="Q42" s="1"/>
      <c r="R42" s="1"/>
      <c r="S42" s="1"/>
      <c r="T42" s="52"/>
      <c r="U42" s="1"/>
      <c r="V42" s="1"/>
      <c r="W42" s="1"/>
      <c r="X42" s="1"/>
      <c r="Y42" s="1"/>
      <c r="Z42" s="54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B42" s="54"/>
    </row>
    <row r="43" spans="1:54" s="9" customFormat="1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B43" s="5"/>
    </row>
    <row r="44" spans="1:54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B44" s="8"/>
    </row>
    <row r="45" spans="1:54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B45" s="8"/>
    </row>
    <row r="46" spans="1:54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B46" s="8"/>
    </row>
    <row r="47" spans="1:54" ht="18" customHeight="1">
      <c r="A47" s="1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0"/>
      <c r="Q47" s="10"/>
      <c r="R47" s="10"/>
      <c r="S47" s="10"/>
      <c r="T47" s="10"/>
      <c r="U47" s="10"/>
      <c r="V47" s="10"/>
      <c r="W47" s="10"/>
      <c r="X47" s="10"/>
      <c r="Y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B47" s="10"/>
    </row>
    <row r="48" spans="1:54" ht="18" customHeight="1">
      <c r="A48" s="2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7"/>
      <c r="Q48" s="27"/>
      <c r="R48" s="27"/>
      <c r="S48" s="27"/>
      <c r="T48" s="27"/>
      <c r="U48" s="27"/>
      <c r="V48" s="27"/>
      <c r="W48" s="27"/>
      <c r="X48" s="27"/>
      <c r="Y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B48" s="27"/>
    </row>
    <row r="49" spans="1:54" ht="18" customHeight="1">
      <c r="A49" s="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3"/>
      <c r="Q49" s="3"/>
      <c r="R49" s="3"/>
      <c r="S49" s="3"/>
      <c r="T49" s="3"/>
      <c r="U49" s="3"/>
      <c r="V49" s="3"/>
      <c r="W49" s="3"/>
      <c r="X49" s="3"/>
      <c r="Y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B49" s="3"/>
    </row>
    <row r="50" spans="1:54" ht="18" customHeight="1">
      <c r="A50" s="6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2"/>
      <c r="Q50" s="62"/>
      <c r="R50" s="62"/>
      <c r="S50" s="62"/>
      <c r="T50" s="62"/>
      <c r="U50" s="62"/>
      <c r="V50" s="62"/>
      <c r="W50" s="62"/>
      <c r="X50" s="62"/>
      <c r="Y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B50" s="62"/>
    </row>
    <row r="51" spans="1:75" ht="18" customHeight="1">
      <c r="A51" s="3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12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12"/>
      <c r="BB51" s="34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</row>
    <row r="52" spans="1:75" ht="15" customHeight="1">
      <c r="A52" s="3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12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12"/>
      <c r="BB52" s="35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</row>
    <row r="53" spans="1:75" ht="15" customHeight="1">
      <c r="A53" s="3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12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12"/>
      <c r="BB53" s="35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</row>
    <row r="54" spans="1:75" ht="18" customHeight="1">
      <c r="A54" s="3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12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12"/>
      <c r="BB54" s="35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</row>
    <row r="55" spans="1:75" s="12" customFormat="1" ht="22.5" customHeight="1">
      <c r="A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8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8"/>
      <c r="BB55" s="36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</row>
    <row r="56" spans="1:75" s="12" customFormat="1" ht="22.5" customHeight="1">
      <c r="A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8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8"/>
      <c r="BB56" s="31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</row>
    <row r="57" spans="1:75" s="12" customFormat="1" ht="22.5" customHeight="1">
      <c r="A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"/>
      <c r="BB57" s="20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s="12" customFormat="1" ht="22.5" customHeight="1">
      <c r="A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"/>
      <c r="BB58" s="20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s="8" customFormat="1" ht="22.5" customHeight="1">
      <c r="A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"/>
      <c r="BB59" s="20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s="8" customFormat="1" ht="22.5" customHeight="1">
      <c r="A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17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17"/>
      <c r="BB60" s="20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</row>
    <row r="61" spans="1:75" ht="18" customHeight="1">
      <c r="A61" s="20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18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18"/>
      <c r="BB61" s="20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</row>
    <row r="62" spans="1:54" ht="18" customHeight="1">
      <c r="A62" s="2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0"/>
      <c r="Q62" s="20"/>
      <c r="R62" s="20"/>
      <c r="S62" s="20"/>
      <c r="T62" s="20"/>
      <c r="U62" s="20"/>
      <c r="V62" s="20"/>
      <c r="W62" s="20"/>
      <c r="X62" s="20"/>
      <c r="Y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B62" s="20"/>
    </row>
    <row r="63" spans="1:54" ht="18" customHeight="1">
      <c r="A63" s="20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0"/>
      <c r="Q63" s="20"/>
      <c r="R63" s="20"/>
      <c r="S63" s="20"/>
      <c r="T63" s="20"/>
      <c r="U63" s="20"/>
      <c r="V63" s="20"/>
      <c r="W63" s="20"/>
      <c r="X63" s="20"/>
      <c r="Y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B63" s="20"/>
    </row>
    <row r="64" spans="1:54" ht="18" customHeight="1">
      <c r="A64" s="20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0"/>
      <c r="Q64" s="20"/>
      <c r="R64" s="20"/>
      <c r="S64" s="20"/>
      <c r="T64" s="20"/>
      <c r="U64" s="20"/>
      <c r="V64" s="20"/>
      <c r="W64" s="20"/>
      <c r="X64" s="20"/>
      <c r="Y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B64" s="20"/>
    </row>
    <row r="65" spans="1:75" s="17" customFormat="1" ht="18" customHeight="1">
      <c r="A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"/>
      <c r="BB65" s="20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s="18" customFormat="1" ht="18" customHeight="1">
      <c r="A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"/>
      <c r="BB66" s="20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54" ht="18" customHeight="1">
      <c r="A67" s="20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0"/>
      <c r="Q67" s="20"/>
      <c r="R67" s="20"/>
      <c r="S67" s="20"/>
      <c r="T67" s="20"/>
      <c r="U67" s="20"/>
      <c r="V67" s="20"/>
      <c r="W67" s="20"/>
      <c r="X67" s="20"/>
      <c r="Y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B67" s="20"/>
    </row>
    <row r="68" spans="1:54" ht="18" customHeight="1">
      <c r="A68" s="20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0"/>
      <c r="Q68" s="20"/>
      <c r="R68" s="20"/>
      <c r="S68" s="20"/>
      <c r="T68" s="20"/>
      <c r="U68" s="20"/>
      <c r="V68" s="20"/>
      <c r="W68" s="20"/>
      <c r="X68" s="20"/>
      <c r="Y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B68" s="20"/>
    </row>
    <row r="69" spans="1:54" ht="18" customHeight="1">
      <c r="A69" s="2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0"/>
      <c r="Q69" s="20"/>
      <c r="R69" s="20"/>
      <c r="S69" s="20"/>
      <c r="T69" s="20"/>
      <c r="U69" s="20"/>
      <c r="V69" s="20"/>
      <c r="W69" s="20"/>
      <c r="X69" s="20"/>
      <c r="Y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B69" s="20"/>
    </row>
    <row r="70" spans="1:54" ht="18" customHeight="1">
      <c r="A70" s="2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0"/>
      <c r="Q70" s="20"/>
      <c r="R70" s="20"/>
      <c r="S70" s="20"/>
      <c r="T70" s="20"/>
      <c r="U70" s="20"/>
      <c r="V70" s="20"/>
      <c r="W70" s="20"/>
      <c r="X70" s="20"/>
      <c r="Y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B70" s="20"/>
    </row>
    <row r="71" spans="1:54" ht="6" customHeight="1">
      <c r="A71" s="2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0"/>
      <c r="Q71" s="20"/>
      <c r="R71" s="20"/>
      <c r="S71" s="20"/>
      <c r="T71" s="20"/>
      <c r="U71" s="20"/>
      <c r="V71" s="20"/>
      <c r="W71" s="20"/>
      <c r="X71" s="20"/>
      <c r="Y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B71" s="20"/>
    </row>
    <row r="72" spans="1:54" ht="18" customHeight="1">
      <c r="A72" s="2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0"/>
      <c r="Q72" s="20"/>
      <c r="R72" s="20"/>
      <c r="S72" s="20"/>
      <c r="T72" s="20"/>
      <c r="U72" s="20"/>
      <c r="V72" s="20"/>
      <c r="W72" s="20"/>
      <c r="X72" s="20"/>
      <c r="Y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B72" s="20"/>
    </row>
    <row r="73" spans="1:54" ht="18" customHeight="1">
      <c r="A73" s="2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0"/>
      <c r="Q73" s="20"/>
      <c r="R73" s="20"/>
      <c r="S73" s="20"/>
      <c r="T73" s="20"/>
      <c r="U73" s="20"/>
      <c r="V73" s="20"/>
      <c r="W73" s="20"/>
      <c r="X73" s="20"/>
      <c r="Y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B73" s="20"/>
    </row>
    <row r="74" spans="1:54" ht="18" customHeight="1">
      <c r="A74" s="2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0"/>
      <c r="Q74" s="20"/>
      <c r="R74" s="20"/>
      <c r="S74" s="20"/>
      <c r="T74" s="20"/>
      <c r="U74" s="20"/>
      <c r="V74" s="20"/>
      <c r="W74" s="20"/>
      <c r="X74" s="20"/>
      <c r="Y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B74" s="20"/>
    </row>
    <row r="75" spans="1:54" ht="18" customHeight="1">
      <c r="A75" s="2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0"/>
      <c r="Q75" s="20"/>
      <c r="R75" s="20"/>
      <c r="S75" s="20"/>
      <c r="T75" s="20"/>
      <c r="U75" s="20"/>
      <c r="V75" s="20"/>
      <c r="W75" s="20"/>
      <c r="X75" s="20"/>
      <c r="Y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B75" s="20"/>
    </row>
    <row r="76" spans="1:54" ht="18" customHeight="1">
      <c r="A76" s="2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0"/>
      <c r="Q76" s="20"/>
      <c r="R76" s="20"/>
      <c r="S76" s="20"/>
      <c r="T76" s="20"/>
      <c r="U76" s="20"/>
      <c r="V76" s="20"/>
      <c r="W76" s="20"/>
      <c r="X76" s="20"/>
      <c r="Y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B76" s="20"/>
    </row>
    <row r="77" spans="1:54" ht="18" customHeight="1">
      <c r="A77" s="2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0"/>
      <c r="Q77" s="20"/>
      <c r="R77" s="20"/>
      <c r="S77" s="20"/>
      <c r="T77" s="20"/>
      <c r="U77" s="20"/>
      <c r="V77" s="20"/>
      <c r="W77" s="20"/>
      <c r="X77" s="20"/>
      <c r="Y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B77" s="20"/>
    </row>
    <row r="78" spans="1:54" ht="18" customHeight="1">
      <c r="A78" s="2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0"/>
      <c r="Q78" s="20"/>
      <c r="R78" s="20"/>
      <c r="S78" s="20"/>
      <c r="T78" s="20"/>
      <c r="U78" s="20"/>
      <c r="V78" s="20"/>
      <c r="W78" s="20"/>
      <c r="X78" s="20"/>
      <c r="Y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B78" s="20"/>
    </row>
    <row r="79" spans="1:54" ht="18" customHeight="1">
      <c r="A79" s="2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0"/>
      <c r="Q79" s="20"/>
      <c r="R79" s="20"/>
      <c r="S79" s="20"/>
      <c r="T79" s="20"/>
      <c r="U79" s="20"/>
      <c r="V79" s="20"/>
      <c r="W79" s="20"/>
      <c r="X79" s="20"/>
      <c r="Y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B79" s="20"/>
    </row>
    <row r="80" spans="1:54" ht="18" customHeight="1">
      <c r="A80" s="2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0"/>
      <c r="Q80" s="20"/>
      <c r="R80" s="20"/>
      <c r="S80" s="20"/>
      <c r="T80" s="20"/>
      <c r="U80" s="20"/>
      <c r="V80" s="20"/>
      <c r="W80" s="20"/>
      <c r="X80" s="20"/>
      <c r="Y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B80" s="20"/>
    </row>
    <row r="81" spans="1:54" ht="18" customHeight="1">
      <c r="A81" s="2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0"/>
      <c r="Q81" s="20"/>
      <c r="R81" s="20"/>
      <c r="S81" s="20"/>
      <c r="T81" s="20"/>
      <c r="U81" s="20"/>
      <c r="V81" s="20"/>
      <c r="W81" s="20"/>
      <c r="X81" s="20"/>
      <c r="Y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B81" s="20"/>
    </row>
    <row r="82" spans="1:54" ht="18" customHeight="1">
      <c r="A82" s="2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0"/>
      <c r="Q82" s="20"/>
      <c r="R82" s="20"/>
      <c r="S82" s="20"/>
      <c r="T82" s="20"/>
      <c r="U82" s="20"/>
      <c r="V82" s="20"/>
      <c r="W82" s="20"/>
      <c r="X82" s="20"/>
      <c r="Y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B82" s="20"/>
    </row>
    <row r="83" spans="1:54" ht="18" customHeight="1">
      <c r="A83" s="2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0"/>
      <c r="Q83" s="20"/>
      <c r="R83" s="20"/>
      <c r="S83" s="20"/>
      <c r="T83" s="20"/>
      <c r="U83" s="20"/>
      <c r="V83" s="20"/>
      <c r="W83" s="20"/>
      <c r="X83" s="20"/>
      <c r="Y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B83" s="20"/>
    </row>
    <row r="84" spans="1:54" ht="18" customHeight="1">
      <c r="A84" s="2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0"/>
      <c r="Q84" s="20"/>
      <c r="R84" s="20"/>
      <c r="S84" s="20"/>
      <c r="T84" s="20"/>
      <c r="U84" s="20"/>
      <c r="V84" s="20"/>
      <c r="W84" s="20"/>
      <c r="X84" s="20"/>
      <c r="Y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B84" s="20"/>
    </row>
    <row r="85" spans="1:54" ht="18" customHeight="1">
      <c r="A85" s="2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0"/>
      <c r="Q85" s="20"/>
      <c r="R85" s="20"/>
      <c r="S85" s="20"/>
      <c r="T85" s="20"/>
      <c r="U85" s="20"/>
      <c r="V85" s="20"/>
      <c r="W85" s="20"/>
      <c r="X85" s="20"/>
      <c r="Y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B85" s="20"/>
    </row>
    <row r="86" spans="1:54" ht="18" customHeight="1">
      <c r="A86" s="2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0"/>
      <c r="Q86" s="20"/>
      <c r="R86" s="20"/>
      <c r="S86" s="20"/>
      <c r="T86" s="20"/>
      <c r="U86" s="20"/>
      <c r="V86" s="20"/>
      <c r="W86" s="20"/>
      <c r="X86" s="20"/>
      <c r="Y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B86" s="20"/>
    </row>
    <row r="87" spans="1:54" ht="18" customHeight="1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8"/>
      <c r="Q87" s="8"/>
      <c r="R87" s="8"/>
      <c r="S87" s="8"/>
      <c r="T87" s="8"/>
      <c r="U87" s="8"/>
      <c r="V87" s="8"/>
      <c r="W87" s="8"/>
      <c r="X87" s="8"/>
      <c r="Y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B87" s="8"/>
    </row>
    <row r="88" spans="2:15" ht="18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 ht="18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ht="18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ht="10.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75" ht="13.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Z92" s="9"/>
      <c r="BA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</row>
    <row r="93" spans="1:75" ht="13.5" customHeight="1">
      <c r="A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9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9"/>
      <c r="BB93" s="1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</row>
    <row r="94" spans="1:75" ht="19.5" customHeight="1">
      <c r="A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</row>
    <row r="95" spans="1:54" ht="19.5" customHeight="1">
      <c r="A95" s="9"/>
      <c r="P95" s="9"/>
      <c r="Q95" s="9"/>
      <c r="R95" s="9"/>
      <c r="S95" s="9"/>
      <c r="T95" s="9"/>
      <c r="U95" s="9"/>
      <c r="V95" s="9"/>
      <c r="W95" s="9"/>
      <c r="X95" s="9"/>
      <c r="Y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B95" s="9"/>
    </row>
    <row r="96" spans="1:54" ht="19.5" customHeight="1">
      <c r="A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B96" s="2"/>
    </row>
    <row r="97" spans="1:75" s="9" customFormat="1" ht="18" customHeight="1">
      <c r="A97" s="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1:75" s="9" customFormat="1" ht="19.5" customHeight="1">
      <c r="A98" s="2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1:75" s="9" customFormat="1" ht="19.5" customHeight="1">
      <c r="A99" s="2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1:54" ht="12.75" customHeight="1">
      <c r="A100" s="2"/>
      <c r="B100" s="8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B100" s="2"/>
    </row>
    <row r="101" spans="1:54" ht="12.75" customHeight="1">
      <c r="A101" s="2"/>
      <c r="B101" s="8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B101" s="2"/>
    </row>
    <row r="102" spans="1:54" ht="19.5" customHeight="1">
      <c r="A102" s="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B102" s="2"/>
    </row>
    <row r="103" spans="1:54" ht="19.5" customHeight="1">
      <c r="A103" s="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B103" s="2"/>
    </row>
    <row r="104" spans="1:54" ht="19.5" customHeight="1">
      <c r="A104" s="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B104" s="2"/>
    </row>
    <row r="105" spans="1:54" ht="19.5" customHeight="1">
      <c r="A105" s="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B105" s="2"/>
    </row>
    <row r="106" spans="1:54" ht="30" customHeight="1">
      <c r="A106" s="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B106" s="2"/>
    </row>
    <row r="107" spans="1:54" ht="30" customHeight="1">
      <c r="A107" s="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B107" s="2"/>
    </row>
    <row r="108" spans="1:54" ht="19.5" customHeight="1">
      <c r="A108" s="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B108" s="2"/>
    </row>
    <row r="109" spans="1:54" ht="19.5" customHeight="1">
      <c r="A109" s="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B109" s="2"/>
    </row>
    <row r="110" spans="1:54" ht="19.5" customHeight="1">
      <c r="A110" s="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B110" s="2"/>
    </row>
    <row r="111" spans="1:54" ht="19.5" customHeight="1">
      <c r="A111" s="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B111" s="2"/>
    </row>
    <row r="112" spans="1:54" ht="19.5" customHeight="1">
      <c r="A112" s="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B112" s="2"/>
    </row>
    <row r="113" spans="1:54" ht="19.5" customHeight="1">
      <c r="A113" s="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B113" s="2"/>
    </row>
    <row r="114" spans="1:54" ht="19.5" customHeight="1">
      <c r="A114" s="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B114" s="2"/>
    </row>
    <row r="115" spans="1:54" ht="19.5" customHeight="1">
      <c r="A115" s="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B115" s="2"/>
    </row>
    <row r="116" spans="1:54" ht="19.5" customHeight="1">
      <c r="A116" s="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B116" s="2"/>
    </row>
    <row r="117" spans="1:54" ht="19.5" customHeight="1">
      <c r="A117" s="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B117" s="2"/>
    </row>
    <row r="118" spans="1:54" ht="6" customHeight="1">
      <c r="A118" s="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B118" s="2"/>
    </row>
    <row r="119" spans="1:54" ht="19.5" customHeight="1">
      <c r="A119" s="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B119" s="2"/>
    </row>
    <row r="120" spans="1:54" ht="19.5" customHeight="1">
      <c r="A120" s="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B120" s="2"/>
    </row>
    <row r="121" spans="1:54" ht="19.5" customHeight="1">
      <c r="A121" s="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B121" s="2"/>
    </row>
    <row r="122" spans="1:54" ht="19.5" customHeight="1">
      <c r="A122" s="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B122" s="2"/>
    </row>
    <row r="123" spans="1:54" ht="19.5" customHeight="1">
      <c r="A123" s="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B123" s="2"/>
    </row>
    <row r="124" spans="1:54" ht="19.5" customHeight="1">
      <c r="A124" s="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B124" s="2"/>
    </row>
    <row r="125" spans="2:15" ht="19.5" customHeight="1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2"/>
    </row>
    <row r="126" spans="2:15" ht="18" customHeight="1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2"/>
    </row>
    <row r="127" spans="2:15" ht="13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2:15" ht="19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</sheetData>
  <mergeCells count="113">
    <mergeCell ref="BO9:BO10"/>
    <mergeCell ref="BH9:BH10"/>
    <mergeCell ref="BT9:BT10"/>
    <mergeCell ref="BI9:BI10"/>
    <mergeCell ref="BQ9:BQ10"/>
    <mergeCell ref="BR9:BR10"/>
    <mergeCell ref="BS9:BS10"/>
    <mergeCell ref="BK9:BK10"/>
    <mergeCell ref="BL9:BL10"/>
    <mergeCell ref="BM9:BM10"/>
    <mergeCell ref="BN9:BN10"/>
    <mergeCell ref="AX9:AX10"/>
    <mergeCell ref="AU9:AU10"/>
    <mergeCell ref="AY9:AY10"/>
    <mergeCell ref="BF9:BF10"/>
    <mergeCell ref="BA9:BA10"/>
    <mergeCell ref="BG9:BG10"/>
    <mergeCell ref="AO9:AO10"/>
    <mergeCell ref="AV9:AV10"/>
    <mergeCell ref="AW9:AW10"/>
    <mergeCell ref="AN9:AN10"/>
    <mergeCell ref="AT9:AT10"/>
    <mergeCell ref="AI9:AI10"/>
    <mergeCell ref="AJ9:AJ10"/>
    <mergeCell ref="AK9:AK10"/>
    <mergeCell ref="AL9:AL10"/>
    <mergeCell ref="N7:P8"/>
    <mergeCell ref="Q7:S8"/>
    <mergeCell ref="AG7:AI8"/>
    <mergeCell ref="AA5:AC8"/>
    <mergeCell ref="Z5:Z10"/>
    <mergeCell ref="AD9:AD10"/>
    <mergeCell ref="AE9:AE10"/>
    <mergeCell ref="AF9:AF10"/>
    <mergeCell ref="AG9:AG10"/>
    <mergeCell ref="AH9:AH10"/>
    <mergeCell ref="L9:L10"/>
    <mergeCell ref="BL2:BW2"/>
    <mergeCell ref="L2:Y2"/>
    <mergeCell ref="AM2:BA2"/>
    <mergeCell ref="BB2:BK2"/>
    <mergeCell ref="L7:M8"/>
    <mergeCell ref="L5:V6"/>
    <mergeCell ref="AD5:AL6"/>
    <mergeCell ref="AM5:BA6"/>
    <mergeCell ref="W5:Y8"/>
    <mergeCell ref="Z2:AL2"/>
    <mergeCell ref="AD7:AF8"/>
    <mergeCell ref="BQ5:BR8"/>
    <mergeCell ref="BS5:BT8"/>
    <mergeCell ref="BF5:BK6"/>
    <mergeCell ref="AJ7:AL8"/>
    <mergeCell ref="AM7:AO8"/>
    <mergeCell ref="A2:K2"/>
    <mergeCell ref="K7:K8"/>
    <mergeCell ref="E5:K6"/>
    <mergeCell ref="T7:V8"/>
    <mergeCell ref="H7:J8"/>
    <mergeCell ref="A5:A10"/>
    <mergeCell ref="S9:S10"/>
    <mergeCell ref="T9:T10"/>
    <mergeCell ref="U9:U10"/>
    <mergeCell ref="K9:K10"/>
    <mergeCell ref="P9:P10"/>
    <mergeCell ref="E7:G8"/>
    <mergeCell ref="BB5:BB10"/>
    <mergeCell ref="BF7:BH8"/>
    <mergeCell ref="E9:E10"/>
    <mergeCell ref="F9:F10"/>
    <mergeCell ref="G9:G10"/>
    <mergeCell ref="H9:H10"/>
    <mergeCell ref="I9:I10"/>
    <mergeCell ref="J9:J10"/>
    <mergeCell ref="BU5:BW8"/>
    <mergeCell ref="BO5:BP8"/>
    <mergeCell ref="B5:D7"/>
    <mergeCell ref="B8:B10"/>
    <mergeCell ref="C8:C10"/>
    <mergeCell ref="D8:D10"/>
    <mergeCell ref="M9:M10"/>
    <mergeCell ref="N9:N10"/>
    <mergeCell ref="O9:O10"/>
    <mergeCell ref="AM9:AM10"/>
    <mergeCell ref="BV9:BV10"/>
    <mergeCell ref="AP7:AR8"/>
    <mergeCell ref="AP9:AP10"/>
    <mergeCell ref="AQ9:AQ10"/>
    <mergeCell ref="AR9:AR10"/>
    <mergeCell ref="AY7:BA8"/>
    <mergeCell ref="AZ9:AZ10"/>
    <mergeCell ref="AV7:AX8"/>
    <mergeCell ref="AS7:AU8"/>
    <mergeCell ref="AS9:AS10"/>
    <mergeCell ref="AA9:AA10"/>
    <mergeCell ref="BP9:BP10"/>
    <mergeCell ref="BC5:BE8"/>
    <mergeCell ref="BC9:BC10"/>
    <mergeCell ref="BD9:BD10"/>
    <mergeCell ref="BE9:BE10"/>
    <mergeCell ref="BL5:BN6"/>
    <mergeCell ref="BI7:BK8"/>
    <mergeCell ref="BL7:BN8"/>
    <mergeCell ref="BJ9:BJ10"/>
    <mergeCell ref="BW9:BW10"/>
    <mergeCell ref="BU9:BU10"/>
    <mergeCell ref="Q9:Q10"/>
    <mergeCell ref="R9:R10"/>
    <mergeCell ref="V9:V10"/>
    <mergeCell ref="W9:W10"/>
    <mergeCell ref="X9:X10"/>
    <mergeCell ref="Y9:Y10"/>
    <mergeCell ref="AB9:AB10"/>
    <mergeCell ref="AC9:AC10"/>
  </mergeCells>
  <printOptions/>
  <pageMargins left="0.5905511811023623" right="1.1811023622047245" top="0.3937007874015748" bottom="0.2" header="0.2" footer="0.2"/>
  <pageSetup horizontalDpi="180" verticalDpi="180" orientation="portrait" paperSize="9" r:id="rId1"/>
  <colBreaks count="3" manualBreakCount="3">
    <brk id="38" max="46" man="1"/>
    <brk id="63" max="46" man="1"/>
    <brk id="83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 Ming-Der.</dc:creator>
  <cp:keywords/>
  <dc:description/>
  <cp:lastModifiedBy>SkyUN.Org</cp:lastModifiedBy>
  <cp:lastPrinted>2012-11-07T09:07:37Z</cp:lastPrinted>
  <dcterms:created xsi:type="dcterms:W3CDTF">2002-05-09T07:00:23Z</dcterms:created>
  <dcterms:modified xsi:type="dcterms:W3CDTF">2012-11-07T09:07:45Z</dcterms:modified>
  <cp:category/>
  <cp:version/>
  <cp:contentType/>
  <cp:contentStatus/>
</cp:coreProperties>
</file>