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4\"/>
    </mc:Choice>
  </mc:AlternateContent>
  <xr:revisionPtr revIDLastSave="0" documentId="13_ncr:1_{5ECA0623-80BD-471E-AE36-BE50B1B58D12}" xr6:coauthVersionLast="36" xr6:coauthVersionMax="36" xr10:uidLastSave="{00000000-0000-0000-0000-000000000000}"/>
  <bookViews>
    <workbookView xWindow="165" yWindow="4755" windowWidth="14955" windowHeight="4410" xr2:uid="{00000000-000D-0000-FFFF-FFFF00000000}"/>
  </bookViews>
  <sheets>
    <sheet name=" 6預算執行--歲出" sheetId="4" r:id="rId1"/>
  </sheets>
  <definedNames>
    <definedName name="_xlnm.Print_Titles" localSheetId="0">' 6預算執行--歲出'!$1:$4</definedName>
  </definedNames>
  <calcPr calcId="191029"/>
</workbook>
</file>

<file path=xl/calcChain.xml><?xml version="1.0" encoding="utf-8"?>
<calcChain xmlns="http://schemas.openxmlformats.org/spreadsheetml/2006/main">
  <c r="L254" i="4" l="1"/>
  <c r="I254" i="4"/>
  <c r="F254" i="4"/>
  <c r="L253" i="4" l="1"/>
  <c r="I253" i="4"/>
  <c r="F253" i="4"/>
  <c r="L252" i="4" l="1"/>
  <c r="I252" i="4"/>
  <c r="F252" i="4"/>
  <c r="L251" i="4" l="1"/>
  <c r="I251" i="4"/>
  <c r="F251" i="4"/>
  <c r="L250" i="4" l="1"/>
  <c r="I250" i="4"/>
  <c r="F250" i="4"/>
  <c r="L249" i="4" l="1"/>
  <c r="I249" i="4"/>
  <c r="F249" i="4"/>
  <c r="L248" i="4" l="1"/>
  <c r="I248" i="4"/>
  <c r="F248" i="4"/>
  <c r="L247" i="4" l="1"/>
  <c r="I247" i="4"/>
  <c r="F247" i="4"/>
  <c r="L246" i="4" l="1"/>
  <c r="I246" i="4"/>
  <c r="F246" i="4"/>
  <c r="L245" i="4"/>
  <c r="I245" i="4"/>
  <c r="F245" i="4"/>
  <c r="L244" i="4"/>
  <c r="I244" i="4"/>
  <c r="F244" i="4"/>
  <c r="L243" i="4"/>
  <c r="I243" i="4"/>
  <c r="F243" i="4"/>
  <c r="L242" i="4"/>
  <c r="I242" i="4"/>
  <c r="F242" i="4"/>
  <c r="L241" i="4"/>
  <c r="I241" i="4"/>
  <c r="F241" i="4"/>
  <c r="L240" i="4"/>
  <c r="I240" i="4"/>
  <c r="F240" i="4"/>
  <c r="L239" i="4"/>
  <c r="I239" i="4"/>
  <c r="F239" i="4"/>
  <c r="L238" i="4"/>
  <c r="I238" i="4"/>
  <c r="F238" i="4"/>
  <c r="L237" i="4"/>
  <c r="I237" i="4"/>
  <c r="F237" i="4"/>
  <c r="L236" i="4"/>
  <c r="I236" i="4"/>
  <c r="F236" i="4"/>
  <c r="L235" i="4"/>
  <c r="I235" i="4"/>
  <c r="F235" i="4"/>
  <c r="L234" i="4"/>
  <c r="I234" i="4"/>
  <c r="F234" i="4"/>
  <c r="L233" i="4"/>
  <c r="I233" i="4"/>
  <c r="F233" i="4"/>
  <c r="L232" i="4"/>
  <c r="I232" i="4"/>
  <c r="F232" i="4"/>
  <c r="L231" i="4"/>
  <c r="I231" i="4"/>
  <c r="F231" i="4"/>
  <c r="L230" i="4"/>
  <c r="I230" i="4"/>
  <c r="F230" i="4"/>
  <c r="L229" i="4"/>
  <c r="I229" i="4"/>
  <c r="F229" i="4"/>
  <c r="L228" i="4"/>
  <c r="I228" i="4"/>
  <c r="F228" i="4"/>
  <c r="L227" i="4"/>
  <c r="I227" i="4"/>
  <c r="F227" i="4"/>
  <c r="L226" i="4"/>
  <c r="I226" i="4"/>
  <c r="F226" i="4"/>
  <c r="L225" i="4"/>
  <c r="I225" i="4"/>
  <c r="F225" i="4"/>
  <c r="L224" i="4"/>
  <c r="I224" i="4"/>
  <c r="F224" i="4"/>
  <c r="L220" i="4"/>
  <c r="L221" i="4"/>
  <c r="I221" i="4"/>
  <c r="I220" i="4"/>
  <c r="F221" i="4"/>
  <c r="F220" i="4"/>
  <c r="L219" i="4"/>
  <c r="I219" i="4"/>
  <c r="F219" i="4"/>
  <c r="L218" i="4"/>
  <c r="I218" i="4"/>
  <c r="F218" i="4"/>
  <c r="L217" i="4"/>
  <c r="I217" i="4"/>
  <c r="F217" i="4"/>
  <c r="L216" i="4"/>
  <c r="I216" i="4"/>
  <c r="F216" i="4"/>
  <c r="L215" i="4"/>
  <c r="I215" i="4"/>
  <c r="F215" i="4"/>
  <c r="L214" i="4"/>
  <c r="I214" i="4"/>
  <c r="F214" i="4"/>
  <c r="L213" i="4"/>
  <c r="I213" i="4"/>
  <c r="F213" i="4"/>
  <c r="L212" i="4"/>
  <c r="F212" i="4"/>
  <c r="I212" i="4"/>
  <c r="F211" i="4"/>
  <c r="I211" i="4"/>
  <c r="L211" i="4"/>
  <c r="F210" i="4"/>
  <c r="I210" i="4"/>
  <c r="L210" i="4"/>
  <c r="F209" i="4"/>
  <c r="I209" i="4"/>
  <c r="L209" i="4"/>
  <c r="L208" i="4"/>
  <c r="I208" i="4"/>
  <c r="F208" i="4"/>
  <c r="L207" i="4"/>
  <c r="I207" i="4"/>
  <c r="F207" i="4"/>
  <c r="L206" i="4"/>
  <c r="I206" i="4"/>
  <c r="F206" i="4"/>
  <c r="L205" i="4"/>
  <c r="I205" i="4"/>
  <c r="F205" i="4"/>
  <c r="L204" i="4"/>
  <c r="I204" i="4"/>
  <c r="F204" i="4"/>
  <c r="F203" i="4"/>
  <c r="L203" i="4"/>
  <c r="I203" i="4"/>
  <c r="F201" i="4"/>
  <c r="I201" i="4"/>
  <c r="L201" i="4"/>
  <c r="F202" i="4"/>
  <c r="I202" i="4"/>
  <c r="L202" i="4"/>
  <c r="L200" i="4"/>
  <c r="I200" i="4"/>
  <c r="F200" i="4"/>
  <c r="D5" i="4"/>
  <c r="F5" i="4" s="1"/>
  <c r="E5" i="4"/>
  <c r="I5" i="4"/>
  <c r="L5" i="4"/>
  <c r="D6" i="4"/>
  <c r="E6" i="4"/>
  <c r="F6" i="4"/>
  <c r="I6" i="4"/>
  <c r="L6" i="4"/>
  <c r="D7" i="4"/>
  <c r="E7" i="4"/>
  <c r="F7" i="4"/>
  <c r="I7" i="4"/>
  <c r="L7" i="4"/>
  <c r="D8" i="4"/>
  <c r="E8" i="4"/>
  <c r="F8" i="4" s="1"/>
  <c r="I8" i="4"/>
  <c r="L8" i="4"/>
  <c r="D9" i="4"/>
  <c r="F9" i="4" s="1"/>
  <c r="E9" i="4"/>
  <c r="I9" i="4"/>
  <c r="L9" i="4"/>
  <c r="D10" i="4"/>
  <c r="E10" i="4"/>
  <c r="F10" i="4"/>
  <c r="I10" i="4"/>
  <c r="L10" i="4"/>
  <c r="D11" i="4"/>
  <c r="E11" i="4"/>
  <c r="F11" i="4"/>
  <c r="I11" i="4"/>
  <c r="L11" i="4"/>
  <c r="D12" i="4"/>
  <c r="E12" i="4"/>
  <c r="F12" i="4" s="1"/>
  <c r="I12" i="4"/>
  <c r="L12" i="4"/>
  <c r="D13" i="4"/>
  <c r="E13" i="4"/>
  <c r="F13" i="4" s="1"/>
  <c r="I13" i="4"/>
  <c r="L13" i="4"/>
  <c r="D14" i="4"/>
  <c r="E14" i="4"/>
  <c r="F14" i="4"/>
  <c r="I14" i="4"/>
  <c r="L14" i="4"/>
  <c r="D15" i="4"/>
  <c r="E15" i="4"/>
  <c r="F15" i="4"/>
  <c r="I15" i="4"/>
  <c r="L15" i="4"/>
  <c r="D16" i="4"/>
  <c r="E16" i="4"/>
  <c r="F16" i="4" s="1"/>
  <c r="I16" i="4"/>
  <c r="L16" i="4"/>
  <c r="D17" i="4"/>
  <c r="E17" i="4"/>
  <c r="F17" i="4" s="1"/>
  <c r="I17" i="4"/>
  <c r="L17" i="4"/>
  <c r="E18" i="4"/>
  <c r="F18" i="4"/>
  <c r="I18" i="4"/>
  <c r="L18" i="4"/>
  <c r="E19" i="4"/>
  <c r="F19" i="4"/>
  <c r="I19" i="4"/>
  <c r="L19" i="4"/>
  <c r="E20" i="4"/>
  <c r="F20" i="4"/>
  <c r="I20" i="4"/>
  <c r="L20" i="4"/>
  <c r="E21" i="4"/>
  <c r="F21" i="4"/>
  <c r="I21" i="4"/>
  <c r="L21" i="4"/>
  <c r="E22" i="4"/>
  <c r="F22" i="4"/>
  <c r="I22" i="4"/>
  <c r="L22" i="4"/>
  <c r="E23" i="4"/>
  <c r="F23" i="4"/>
  <c r="I23" i="4"/>
  <c r="L23" i="4"/>
  <c r="E24" i="4"/>
  <c r="F24" i="4"/>
  <c r="I24" i="4"/>
  <c r="L24" i="4"/>
  <c r="E25" i="4"/>
  <c r="F25" i="4"/>
  <c r="I25" i="4"/>
  <c r="L25" i="4"/>
  <c r="E26" i="4"/>
  <c r="F26" i="4"/>
  <c r="I26" i="4"/>
  <c r="L26" i="4"/>
  <c r="E27" i="4"/>
  <c r="F27" i="4"/>
  <c r="I27" i="4"/>
  <c r="L27" i="4"/>
  <c r="E28" i="4"/>
  <c r="F28" i="4"/>
  <c r="I28" i="4"/>
  <c r="L28" i="4"/>
  <c r="E29" i="4"/>
  <c r="F29" i="4"/>
  <c r="I29" i="4"/>
  <c r="L29" i="4"/>
  <c r="E30" i="4"/>
  <c r="F30" i="4"/>
  <c r="I30" i="4"/>
  <c r="L30" i="4"/>
  <c r="E31" i="4"/>
  <c r="F31" i="4"/>
  <c r="I31" i="4"/>
  <c r="L31" i="4"/>
  <c r="E32" i="4"/>
  <c r="F32" i="4"/>
  <c r="I32" i="4"/>
  <c r="L32" i="4"/>
  <c r="E33" i="4"/>
  <c r="F33" i="4"/>
  <c r="I33" i="4"/>
  <c r="L33" i="4"/>
  <c r="E34" i="4"/>
  <c r="F34" i="4"/>
  <c r="I34" i="4"/>
  <c r="L34" i="4"/>
  <c r="E35" i="4"/>
  <c r="F35" i="4"/>
  <c r="I35" i="4"/>
  <c r="L35" i="4"/>
  <c r="E36" i="4"/>
  <c r="F36" i="4"/>
  <c r="I36" i="4"/>
  <c r="L36" i="4"/>
  <c r="E37" i="4"/>
  <c r="F37" i="4"/>
  <c r="I37" i="4"/>
  <c r="L37" i="4"/>
  <c r="E38" i="4"/>
  <c r="F38" i="4"/>
  <c r="I38" i="4"/>
  <c r="L38" i="4"/>
  <c r="E39" i="4"/>
  <c r="F39" i="4"/>
  <c r="I39" i="4"/>
  <c r="L39" i="4"/>
  <c r="D40" i="4"/>
  <c r="E40" i="4"/>
  <c r="F40" i="4" s="1"/>
  <c r="I40" i="4"/>
  <c r="L40" i="4"/>
  <c r="D41" i="4"/>
  <c r="E41" i="4"/>
  <c r="F41" i="4"/>
  <c r="I41" i="4"/>
  <c r="L41" i="4"/>
  <c r="D42" i="4"/>
  <c r="E42" i="4"/>
  <c r="F42" i="4" s="1"/>
  <c r="I42" i="4"/>
  <c r="L42" i="4"/>
  <c r="D43" i="4"/>
  <c r="F43" i="4" s="1"/>
  <c r="E43" i="4"/>
  <c r="I43" i="4"/>
  <c r="L43" i="4"/>
  <c r="D44" i="4"/>
  <c r="E44" i="4"/>
  <c r="F44" i="4"/>
  <c r="I44" i="4"/>
  <c r="L44" i="4"/>
  <c r="F45" i="4"/>
  <c r="I45" i="4"/>
  <c r="L45" i="4"/>
  <c r="F46" i="4"/>
  <c r="I46" i="4"/>
  <c r="L46" i="4"/>
  <c r="F47" i="4"/>
  <c r="I47" i="4"/>
  <c r="L47" i="4"/>
  <c r="F48" i="4"/>
  <c r="I48" i="4"/>
  <c r="L48" i="4"/>
  <c r="F49" i="4"/>
  <c r="I49" i="4"/>
  <c r="L49" i="4"/>
  <c r="F50" i="4"/>
  <c r="I50" i="4"/>
  <c r="L50" i="4"/>
  <c r="F51" i="4"/>
  <c r="I51" i="4"/>
  <c r="L51" i="4"/>
  <c r="F52" i="4"/>
  <c r="I52" i="4"/>
  <c r="L52" i="4"/>
  <c r="F53" i="4"/>
  <c r="I53" i="4"/>
  <c r="L53" i="4"/>
  <c r="F54" i="4"/>
  <c r="I54" i="4"/>
  <c r="L54" i="4"/>
  <c r="F55" i="4"/>
  <c r="I55" i="4"/>
  <c r="L55" i="4"/>
  <c r="F56" i="4"/>
  <c r="I56" i="4"/>
  <c r="L56" i="4"/>
  <c r="F57" i="4"/>
  <c r="I57" i="4"/>
  <c r="L57" i="4"/>
  <c r="F58" i="4"/>
  <c r="I58" i="4"/>
  <c r="L58" i="4"/>
  <c r="F59" i="4"/>
  <c r="I59" i="4"/>
  <c r="L59" i="4"/>
  <c r="F60" i="4"/>
  <c r="I60" i="4"/>
  <c r="L60" i="4"/>
  <c r="F61" i="4"/>
  <c r="I61" i="4"/>
  <c r="L61" i="4"/>
  <c r="F62" i="4"/>
  <c r="I62" i="4"/>
  <c r="L62" i="4"/>
  <c r="F63" i="4"/>
  <c r="I63" i="4"/>
  <c r="L63" i="4"/>
  <c r="F64" i="4"/>
  <c r="I64" i="4"/>
  <c r="L64" i="4"/>
  <c r="F65" i="4"/>
  <c r="I65" i="4"/>
  <c r="L65" i="4"/>
  <c r="F66" i="4"/>
  <c r="I66" i="4"/>
  <c r="L66" i="4"/>
  <c r="F67" i="4"/>
  <c r="I67" i="4"/>
  <c r="L67" i="4"/>
  <c r="F68" i="4"/>
  <c r="I68" i="4"/>
  <c r="L68" i="4"/>
  <c r="F69" i="4"/>
  <c r="I69" i="4"/>
  <c r="L69" i="4"/>
  <c r="F70" i="4"/>
  <c r="I70" i="4"/>
  <c r="L70" i="4"/>
  <c r="F71" i="4"/>
  <c r="I71" i="4"/>
  <c r="L71" i="4"/>
  <c r="F72" i="4"/>
  <c r="I72" i="4"/>
  <c r="L72" i="4"/>
  <c r="F73" i="4"/>
  <c r="I73" i="4"/>
  <c r="L73" i="4"/>
  <c r="F74" i="4"/>
  <c r="I74" i="4"/>
  <c r="L74" i="4"/>
  <c r="F75" i="4"/>
  <c r="I75" i="4"/>
  <c r="L75" i="4"/>
  <c r="F76" i="4"/>
  <c r="I76" i="4"/>
  <c r="L76" i="4"/>
  <c r="F77" i="4"/>
  <c r="I77" i="4"/>
  <c r="L77" i="4"/>
  <c r="F78" i="4"/>
  <c r="I78" i="4"/>
  <c r="L78" i="4"/>
  <c r="F79" i="4"/>
  <c r="I79" i="4"/>
  <c r="L79" i="4"/>
  <c r="F80" i="4"/>
  <c r="I80" i="4"/>
  <c r="L80" i="4"/>
  <c r="F81" i="4"/>
  <c r="I81" i="4"/>
  <c r="L81" i="4"/>
  <c r="F82" i="4"/>
  <c r="I82" i="4"/>
  <c r="L82" i="4"/>
  <c r="F83" i="4"/>
  <c r="I83" i="4"/>
  <c r="L83" i="4"/>
  <c r="F84" i="4"/>
  <c r="I84" i="4"/>
  <c r="L84" i="4"/>
  <c r="F85" i="4"/>
  <c r="I85" i="4"/>
  <c r="L85" i="4"/>
  <c r="F86" i="4"/>
  <c r="I86" i="4"/>
  <c r="L86" i="4"/>
  <c r="F87" i="4"/>
  <c r="I87" i="4"/>
  <c r="L87" i="4"/>
  <c r="F88" i="4"/>
  <c r="I88" i="4"/>
  <c r="L88" i="4"/>
  <c r="F89" i="4"/>
  <c r="I89" i="4"/>
  <c r="L89" i="4"/>
  <c r="F90" i="4"/>
  <c r="I90" i="4"/>
  <c r="L90" i="4"/>
  <c r="F91" i="4"/>
  <c r="I91" i="4"/>
  <c r="L91" i="4"/>
  <c r="F92" i="4"/>
  <c r="I92" i="4"/>
  <c r="L92" i="4"/>
  <c r="F93" i="4"/>
  <c r="I93" i="4"/>
  <c r="L93" i="4"/>
  <c r="F94" i="4"/>
  <c r="I94" i="4"/>
  <c r="L94" i="4"/>
  <c r="F95" i="4"/>
  <c r="I95" i="4"/>
  <c r="L95" i="4"/>
  <c r="F96" i="4"/>
  <c r="I96" i="4"/>
  <c r="L96" i="4"/>
  <c r="F97" i="4"/>
  <c r="I97" i="4"/>
  <c r="L97" i="4"/>
  <c r="F98" i="4"/>
  <c r="I98" i="4"/>
  <c r="L98" i="4"/>
  <c r="F99" i="4"/>
  <c r="I99" i="4"/>
  <c r="L99" i="4"/>
  <c r="F100" i="4"/>
  <c r="I100" i="4"/>
  <c r="L100" i="4"/>
  <c r="F101" i="4"/>
  <c r="I101" i="4"/>
  <c r="L101" i="4"/>
  <c r="F102" i="4"/>
  <c r="I102" i="4"/>
  <c r="L102" i="4"/>
  <c r="F103" i="4"/>
  <c r="I103" i="4"/>
  <c r="L103" i="4"/>
  <c r="F104" i="4"/>
  <c r="I104" i="4"/>
  <c r="L104" i="4"/>
  <c r="F105" i="4"/>
  <c r="I105" i="4"/>
  <c r="L105" i="4"/>
  <c r="F106" i="4"/>
  <c r="I106" i="4"/>
  <c r="L106" i="4"/>
  <c r="F107" i="4"/>
  <c r="I107" i="4"/>
  <c r="L107" i="4"/>
  <c r="F108" i="4"/>
  <c r="I108" i="4"/>
  <c r="L108" i="4"/>
  <c r="F109" i="4"/>
  <c r="I109" i="4"/>
  <c r="L109" i="4"/>
  <c r="F110" i="4"/>
  <c r="I110" i="4"/>
  <c r="L110" i="4"/>
  <c r="F111" i="4"/>
  <c r="I111" i="4"/>
  <c r="L111" i="4"/>
  <c r="F112" i="4"/>
  <c r="I112" i="4"/>
  <c r="L112" i="4"/>
  <c r="F113" i="4"/>
  <c r="I113" i="4"/>
  <c r="L113" i="4"/>
  <c r="F114" i="4"/>
  <c r="I114" i="4"/>
  <c r="L114" i="4"/>
  <c r="F115" i="4"/>
  <c r="I115" i="4"/>
  <c r="L115" i="4"/>
  <c r="F116" i="4"/>
  <c r="I116" i="4"/>
  <c r="L116" i="4"/>
  <c r="F117" i="4"/>
  <c r="I117" i="4"/>
  <c r="L117" i="4"/>
  <c r="F118" i="4"/>
  <c r="I118" i="4"/>
  <c r="L118" i="4"/>
  <c r="F119" i="4"/>
  <c r="I119" i="4"/>
  <c r="L119" i="4"/>
  <c r="F120" i="4"/>
  <c r="I120" i="4"/>
  <c r="L120" i="4"/>
  <c r="F121" i="4"/>
  <c r="I121" i="4"/>
  <c r="L121" i="4"/>
  <c r="F122" i="4"/>
  <c r="I122" i="4"/>
  <c r="L122" i="4"/>
  <c r="F123" i="4"/>
  <c r="I123" i="4"/>
  <c r="L123" i="4"/>
  <c r="F124" i="4"/>
  <c r="I124" i="4"/>
  <c r="L124" i="4"/>
  <c r="F125" i="4"/>
  <c r="I125" i="4"/>
  <c r="L125" i="4"/>
  <c r="F126" i="4"/>
  <c r="I126" i="4"/>
  <c r="L126" i="4"/>
  <c r="F127" i="4"/>
  <c r="I127" i="4"/>
  <c r="L127" i="4"/>
  <c r="F128" i="4"/>
  <c r="I128" i="4"/>
  <c r="L128" i="4"/>
  <c r="F129" i="4"/>
  <c r="I129" i="4"/>
  <c r="L129" i="4"/>
  <c r="F130" i="4"/>
  <c r="I130" i="4"/>
  <c r="L130" i="4"/>
  <c r="D131" i="4"/>
  <c r="F131" i="4" s="1"/>
  <c r="I131" i="4"/>
  <c r="L131" i="4"/>
  <c r="D132" i="4"/>
  <c r="F132" i="4" s="1"/>
  <c r="I132" i="4"/>
  <c r="L132" i="4"/>
  <c r="D133" i="4"/>
  <c r="D134" i="4"/>
  <c r="D135" i="4"/>
  <c r="D136" i="4"/>
  <c r="D137" i="4"/>
  <c r="F140" i="4"/>
  <c r="I140" i="4"/>
</calcChain>
</file>

<file path=xl/sharedStrings.xml><?xml version="1.0" encoding="utf-8"?>
<sst xmlns="http://schemas.openxmlformats.org/spreadsheetml/2006/main" count="27" uniqueCount="11">
  <si>
    <t>六、預算執行－歲出</t>
    <phoneticPr fontId="4" type="noConversion"/>
  </si>
  <si>
    <t>年月別</t>
    <phoneticPr fontId="4" type="noConversion"/>
  </si>
  <si>
    <t>全年度
預算數</t>
    <phoneticPr fontId="4" type="noConversion"/>
  </si>
  <si>
    <r>
      <t>預算分配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累計數</t>
    </r>
    <phoneticPr fontId="4" type="noConversion"/>
  </si>
  <si>
    <t>實際支出
累計數</t>
    <phoneticPr fontId="4" type="noConversion"/>
  </si>
  <si>
    <t>執行率
﹝％﹞</t>
    <phoneticPr fontId="4" type="noConversion"/>
  </si>
  <si>
    <t>經    常    門</t>
    <phoneticPr fontId="4" type="noConversion"/>
  </si>
  <si>
    <t>資    本    門</t>
    <phoneticPr fontId="4" type="noConversion"/>
  </si>
  <si>
    <t>預算分配
累計數</t>
    <phoneticPr fontId="4" type="noConversion"/>
  </si>
  <si>
    <t>…</t>
    <phoneticPr fontId="2" type="noConversion"/>
  </si>
  <si>
    <r>
      <t>單位：千元、</t>
    </r>
    <r>
      <rPr>
        <sz val="12"/>
        <rFont val="新細明體"/>
        <family val="1"/>
        <charset val="136"/>
      </rPr>
      <t>％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</si>
</sst>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.00_ "/>
    <numFmt numFmtId="179" formatCode="0.0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/>
    <xf numFmtId="0" fontId="1" fillId="0" borderId="0" xfId="1"/>
    <xf numFmtId="0" fontId="1" fillId="0" borderId="0" xfId="1" applyBorder="1"/>
    <xf numFmtId="0" fontId="5" fillId="0" borderId="0" xfId="1" applyFont="1" applyBorder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43" fontId="8" fillId="0" borderId="5" xfId="2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 wrapText="1"/>
    </xf>
    <xf numFmtId="176" fontId="8" fillId="0" borderId="6" xfId="2" applyNumberFormat="1" applyFont="1" applyBorder="1" applyAlignment="1">
      <alignment horizontal="right" vertical="center" wrapText="1"/>
    </xf>
    <xf numFmtId="43" fontId="8" fillId="0" borderId="2" xfId="2" applyFont="1" applyBorder="1" applyAlignment="1">
      <alignment horizontal="right" vertical="center" wrapText="1"/>
    </xf>
    <xf numFmtId="176" fontId="8" fillId="0" borderId="7" xfId="2" applyNumberFormat="1" applyFont="1" applyBorder="1" applyAlignment="1">
      <alignment horizontal="right" vertical="center" wrapText="1"/>
    </xf>
    <xf numFmtId="176" fontId="8" fillId="0" borderId="3" xfId="2" applyNumberFormat="1" applyFont="1" applyBorder="1" applyAlignment="1">
      <alignment horizontal="right" vertical="center" wrapText="1"/>
    </xf>
    <xf numFmtId="43" fontId="9" fillId="0" borderId="3" xfId="2" applyFont="1" applyBorder="1" applyAlignment="1">
      <alignment horizontal="right" vertical="center" wrapText="1"/>
    </xf>
    <xf numFmtId="0" fontId="9" fillId="0" borderId="0" xfId="1" applyFont="1"/>
    <xf numFmtId="43" fontId="8" fillId="0" borderId="5" xfId="2" applyFont="1" applyBorder="1" applyAlignment="1">
      <alignment horizontal="right" vertical="center" wrapText="1"/>
    </xf>
    <xf numFmtId="176" fontId="8" fillId="0" borderId="0" xfId="2" applyNumberFormat="1" applyFont="1" applyBorder="1" applyAlignment="1">
      <alignment horizontal="right" vertical="center" wrapText="1"/>
    </xf>
    <xf numFmtId="43" fontId="9" fillId="0" borderId="6" xfId="2" applyFont="1" applyBorder="1" applyAlignment="1">
      <alignment horizontal="center" vertical="center" wrapText="1"/>
    </xf>
    <xf numFmtId="43" fontId="8" fillId="0" borderId="5" xfId="2" applyNumberFormat="1" applyFont="1" applyBorder="1" applyAlignment="1">
      <alignment horizontal="right" vertical="center"/>
    </xf>
    <xf numFmtId="43" fontId="8" fillId="0" borderId="5" xfId="2" applyNumberFormat="1" applyFont="1" applyBorder="1" applyAlignment="1">
      <alignment horizontal="right" vertical="center" wrapText="1"/>
    </xf>
    <xf numFmtId="43" fontId="9" fillId="0" borderId="6" xfId="2" applyNumberFormat="1" applyFont="1" applyBorder="1" applyAlignment="1">
      <alignment horizontal="center" vertical="center" wrapText="1"/>
    </xf>
    <xf numFmtId="176" fontId="8" fillId="0" borderId="5" xfId="2" applyNumberFormat="1" applyFont="1" applyBorder="1" applyAlignment="1">
      <alignment horizontal="center" vertical="center" wrapText="1"/>
    </xf>
    <xf numFmtId="176" fontId="8" fillId="0" borderId="6" xfId="2" applyNumberFormat="1" applyFont="1" applyBorder="1" applyAlignment="1">
      <alignment horizontal="center" vertical="center" wrapText="1"/>
    </xf>
    <xf numFmtId="176" fontId="8" fillId="0" borderId="0" xfId="2" applyNumberFormat="1" applyFont="1" applyBorder="1" applyAlignment="1">
      <alignment horizontal="center" vertical="center" wrapText="1"/>
    </xf>
    <xf numFmtId="176" fontId="8" fillId="0" borderId="0" xfId="2" applyNumberFormat="1" applyFont="1" applyAlignment="1"/>
    <xf numFmtId="176" fontId="1" fillId="0" borderId="0" xfId="2" applyNumberFormat="1" applyAlignment="1"/>
    <xf numFmtId="0" fontId="8" fillId="0" borderId="0" xfId="1" applyFont="1"/>
    <xf numFmtId="176" fontId="8" fillId="0" borderId="0" xfId="2" applyNumberFormat="1" applyFont="1" applyBorder="1" applyAlignment="1"/>
    <xf numFmtId="43" fontId="8" fillId="0" borderId="0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/>
    <xf numFmtId="43" fontId="9" fillId="0" borderId="0" xfId="2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176" fontId="8" fillId="0" borderId="6" xfId="2" applyNumberFormat="1" applyFont="1" applyBorder="1" applyAlignment="1"/>
    <xf numFmtId="43" fontId="8" fillId="0" borderId="6" xfId="2" applyFont="1" applyBorder="1" applyAlignment="1">
      <alignment horizontal="center" vertical="center" wrapText="1"/>
    </xf>
    <xf numFmtId="43" fontId="8" fillId="0" borderId="6" xfId="2" applyNumberFormat="1" applyFont="1" applyBorder="1" applyAlignment="1">
      <alignment horizontal="center" vertical="center" wrapText="1"/>
    </xf>
    <xf numFmtId="41" fontId="8" fillId="0" borderId="5" xfId="2" applyNumberFormat="1" applyFont="1" applyBorder="1" applyAlignment="1"/>
    <xf numFmtId="0" fontId="8" fillId="0" borderId="4" xfId="1" applyFont="1" applyFill="1" applyBorder="1" applyAlignment="1">
      <alignment horizontal="center" vertical="center"/>
    </xf>
    <xf numFmtId="177" fontId="1" fillId="0" borderId="5" xfId="1" applyNumberFormat="1" applyBorder="1"/>
    <xf numFmtId="178" fontId="1" fillId="0" borderId="5" xfId="1" applyNumberFormat="1" applyBorder="1"/>
    <xf numFmtId="178" fontId="1" fillId="0" borderId="2" xfId="1" applyNumberFormat="1" applyBorder="1"/>
    <xf numFmtId="177" fontId="1" fillId="0" borderId="2" xfId="1" applyNumberFormat="1" applyBorder="1"/>
    <xf numFmtId="178" fontId="1" fillId="0" borderId="3" xfId="1" applyNumberFormat="1" applyBorder="1"/>
    <xf numFmtId="178" fontId="1" fillId="0" borderId="6" xfId="1" applyNumberFormat="1" applyBorder="1"/>
    <xf numFmtId="178" fontId="1" fillId="0" borderId="3" xfId="1" applyNumberFormat="1" applyFill="1" applyBorder="1"/>
    <xf numFmtId="178" fontId="1" fillId="0" borderId="6" xfId="1" applyNumberFormat="1" applyFill="1" applyBorder="1"/>
    <xf numFmtId="0" fontId="1" fillId="0" borderId="0" xfId="1" applyFill="1"/>
    <xf numFmtId="0" fontId="0" fillId="0" borderId="0" xfId="0" applyFill="1">
      <alignment vertical="center"/>
    </xf>
    <xf numFmtId="0" fontId="8" fillId="0" borderId="4" xfId="0" applyFont="1" applyFill="1" applyBorder="1" applyAlignment="1">
      <alignment horizontal="center" vertical="center"/>
    </xf>
    <xf numFmtId="177" fontId="1" fillId="0" borderId="5" xfId="1" applyNumberFormat="1" applyFill="1" applyBorder="1" applyAlignment="1">
      <alignment horizontal="right" vertical="center" wrapText="1"/>
    </xf>
    <xf numFmtId="178" fontId="1" fillId="0" borderId="5" xfId="1" applyNumberFormat="1" applyFill="1" applyBorder="1" applyAlignment="1">
      <alignment horizontal="right" vertical="center" wrapText="1"/>
    </xf>
    <xf numFmtId="178" fontId="1" fillId="0" borderId="6" xfId="1" applyNumberFormat="1" applyFill="1" applyBorder="1" applyAlignment="1">
      <alignment horizontal="right" vertical="center" wrapText="1"/>
    </xf>
    <xf numFmtId="176" fontId="1" fillId="0" borderId="5" xfId="2" applyNumberFormat="1" applyBorder="1" applyAlignment="1">
      <alignment horizontal="right" vertical="center" wrapText="1"/>
    </xf>
    <xf numFmtId="176" fontId="1" fillId="0" borderId="4" xfId="2" applyNumberFormat="1" applyBorder="1" applyAlignment="1">
      <alignment horizontal="right" vertical="center" wrapText="1"/>
    </xf>
    <xf numFmtId="176" fontId="1" fillId="0" borderId="5" xfId="2" applyNumberFormat="1" applyFont="1" applyBorder="1" applyAlignment="1">
      <alignment horizontal="right" vertical="center" wrapText="1"/>
    </xf>
    <xf numFmtId="176" fontId="1" fillId="0" borderId="6" xfId="2" applyNumberFormat="1" applyFont="1" applyBorder="1" applyAlignment="1">
      <alignment horizontal="right" vertical="center" wrapText="1"/>
    </xf>
    <xf numFmtId="176" fontId="1" fillId="0" borderId="2" xfId="2" applyNumberFormat="1" applyFont="1" applyBorder="1" applyAlignment="1">
      <alignment horizontal="right" vertical="center" wrapText="1"/>
    </xf>
    <xf numFmtId="176" fontId="1" fillId="0" borderId="4" xfId="2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3" xfId="1" applyNumberFormat="1" applyFont="1" applyBorder="1" applyAlignment="1">
      <alignment horizontal="right" vertical="center" wrapText="1"/>
    </xf>
    <xf numFmtId="178" fontId="1" fillId="0" borderId="5" xfId="1" applyNumberFormat="1" applyFont="1" applyFill="1" applyBorder="1" applyAlignment="1">
      <alignment horizontal="right" vertical="center" wrapText="1"/>
    </xf>
    <xf numFmtId="176" fontId="1" fillId="0" borderId="5" xfId="2" applyNumberFormat="1" applyFont="1" applyFill="1" applyBorder="1" applyAlignment="1">
      <alignment horizontal="right" vertical="center" wrapText="1"/>
    </xf>
    <xf numFmtId="176" fontId="1" fillId="0" borderId="4" xfId="2" applyNumberFormat="1" applyFont="1" applyFill="1" applyBorder="1" applyAlignment="1">
      <alignment horizontal="right" vertical="center" wrapText="1"/>
    </xf>
    <xf numFmtId="176" fontId="1" fillId="0" borderId="6" xfId="2" applyNumberFormat="1" applyFont="1" applyFill="1" applyBorder="1" applyAlignment="1">
      <alignment horizontal="right" vertical="center" wrapText="1"/>
    </xf>
    <xf numFmtId="43" fontId="1" fillId="0" borderId="5" xfId="2" applyNumberFormat="1" applyFont="1" applyFill="1" applyBorder="1" applyAlignment="1">
      <alignment horizontal="right" vertical="center" wrapText="1"/>
    </xf>
    <xf numFmtId="176" fontId="1" fillId="0" borderId="0" xfId="2" applyNumberFormat="1" applyFont="1" applyFill="1" applyBorder="1" applyAlignment="1">
      <alignment horizontal="right" vertical="center" wrapText="1"/>
    </xf>
    <xf numFmtId="179" fontId="1" fillId="0" borderId="5" xfId="1" applyNumberFormat="1" applyFont="1" applyFill="1" applyBorder="1" applyAlignment="1">
      <alignment horizontal="right" vertical="center" wrapText="1"/>
    </xf>
    <xf numFmtId="176" fontId="1" fillId="0" borderId="0" xfId="1" applyNumberFormat="1" applyFill="1" applyAlignment="1">
      <alignment horizontal="right" vertical="center" wrapText="1"/>
    </xf>
    <xf numFmtId="178" fontId="1" fillId="0" borderId="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 wrapText="1"/>
    </xf>
    <xf numFmtId="178" fontId="0" fillId="0" borderId="6" xfId="0" applyNumberForma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/>
    </xf>
    <xf numFmtId="176" fontId="1" fillId="0" borderId="8" xfId="2" applyNumberFormat="1" applyFont="1" applyFill="1" applyBorder="1" applyAlignment="1">
      <alignment horizontal="right" vertical="center" wrapText="1"/>
    </xf>
    <xf numFmtId="176" fontId="1" fillId="0" borderId="9" xfId="2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6" fillId="0" borderId="14" xfId="1" applyFont="1" applyBorder="1" applyAlignment="1">
      <alignment horizontal="center" vertical="distributed"/>
    </xf>
    <xf numFmtId="0" fontId="6" fillId="0" borderId="15" xfId="1" applyFont="1" applyBorder="1" applyAlignment="1">
      <alignment horizontal="center" vertical="distributed"/>
    </xf>
    <xf numFmtId="0" fontId="6" fillId="0" borderId="16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3">
    <cellStyle name="一般" xfId="0" builtinId="0"/>
    <cellStyle name="一般_縣市重要統計資料--施政成果year-2 " xfId="1" xr:uid="{00000000-0005-0000-0000-000001000000}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4"/>
  <sheetViews>
    <sheetView tabSelected="1" zoomScale="85" zoomScaleNormal="100" workbookViewId="0">
      <pane xSplit="2" ySplit="58" topLeftCell="C239" activePane="bottomRight" state="frozen"/>
      <selection activeCell="C118" sqref="C118"/>
      <selection pane="topRight" activeCell="C118" sqref="C118"/>
      <selection pane="bottomLeft" activeCell="C118" sqref="C118"/>
      <selection pane="bottomRight" activeCell="F257" sqref="F257"/>
    </sheetView>
  </sheetViews>
  <sheetFormatPr defaultRowHeight="16.5" x14ac:dyDescent="0.25"/>
  <cols>
    <col min="1" max="1" width="5.5" style="3" customWidth="1"/>
    <col min="2" max="2" width="29.375" style="3" customWidth="1"/>
    <col min="3" max="3" width="13.875" style="3" customWidth="1"/>
    <col min="4" max="4" width="12.5" style="3" customWidth="1"/>
    <col min="5" max="5" width="12.375" style="3" customWidth="1"/>
    <col min="6" max="6" width="9.875" style="3" customWidth="1"/>
    <col min="7" max="7" width="12.875" style="3" customWidth="1"/>
    <col min="8" max="8" width="13.75" style="3" customWidth="1"/>
    <col min="9" max="9" width="10.625" style="3" customWidth="1"/>
    <col min="10" max="10" width="11.5" style="3" customWidth="1"/>
    <col min="11" max="11" width="11.375" style="3" customWidth="1"/>
    <col min="12" max="12" width="10.25" style="3" customWidth="1"/>
    <col min="13" max="16384" width="9" style="3"/>
  </cols>
  <sheetData>
    <row r="1" spans="2:14" ht="25.5" x14ac:dyDescent="0.4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4" ht="18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4"/>
    </row>
    <row r="3" spans="2:14" ht="19.5" x14ac:dyDescent="0.25">
      <c r="B3" s="88" t="s">
        <v>1</v>
      </c>
      <c r="C3" s="84" t="s">
        <v>2</v>
      </c>
      <c r="D3" s="90" t="s">
        <v>3</v>
      </c>
      <c r="E3" s="90" t="s">
        <v>4</v>
      </c>
      <c r="F3" s="84" t="s">
        <v>5</v>
      </c>
      <c r="G3" s="86" t="s">
        <v>6</v>
      </c>
      <c r="H3" s="86"/>
      <c r="I3" s="86"/>
      <c r="J3" s="86" t="s">
        <v>7</v>
      </c>
      <c r="K3" s="86"/>
      <c r="L3" s="87"/>
    </row>
    <row r="4" spans="2:14" ht="39" x14ac:dyDescent="0.25">
      <c r="B4" s="89"/>
      <c r="C4" s="85"/>
      <c r="D4" s="91"/>
      <c r="E4" s="91"/>
      <c r="F4" s="85"/>
      <c r="G4" s="6" t="s">
        <v>8</v>
      </c>
      <c r="H4" s="6" t="s">
        <v>4</v>
      </c>
      <c r="I4" s="7" t="s">
        <v>5</v>
      </c>
      <c r="J4" s="7" t="s">
        <v>8</v>
      </c>
      <c r="K4" s="7" t="s">
        <v>4</v>
      </c>
      <c r="L4" s="8" t="s">
        <v>5</v>
      </c>
    </row>
    <row r="5" spans="2:14" s="20" customFormat="1" ht="16.5" hidden="1" customHeight="1" x14ac:dyDescent="0.25">
      <c r="B5" s="9">
        <v>8807</v>
      </c>
      <c r="C5" s="10">
        <v>14480599</v>
      </c>
      <c r="D5" s="11">
        <f t="shared" ref="D5:D17" si="0">G5+J5</f>
        <v>1830876</v>
      </c>
      <c r="E5" s="12">
        <f t="shared" ref="E5:E17" si="1">H5+K5</f>
        <v>1027930</v>
      </c>
      <c r="F5" s="13">
        <f t="shared" ref="F5:F36" si="2">E5/D5*100</f>
        <v>56.144162684966105</v>
      </c>
      <c r="G5" s="14">
        <v>1763478</v>
      </c>
      <c r="H5" s="15">
        <v>1022752</v>
      </c>
      <c r="I5" s="16">
        <f t="shared" ref="I5:I36" si="3">H5/G5*100</f>
        <v>57.996300492549381</v>
      </c>
      <c r="J5" s="17">
        <v>67398</v>
      </c>
      <c r="K5" s="18">
        <v>5178</v>
      </c>
      <c r="L5" s="19">
        <f t="shared" ref="L5:L36" si="4">K5/J5*100</f>
        <v>7.6827205555060978</v>
      </c>
    </row>
    <row r="6" spans="2:14" s="20" customFormat="1" ht="16.5" hidden="1" customHeight="1" x14ac:dyDescent="0.25">
      <c r="B6" s="9">
        <v>8808</v>
      </c>
      <c r="C6" s="12">
        <v>14480599</v>
      </c>
      <c r="D6" s="11">
        <f t="shared" si="0"/>
        <v>2546620</v>
      </c>
      <c r="E6" s="12">
        <f t="shared" si="1"/>
        <v>1555637</v>
      </c>
      <c r="F6" s="13">
        <f t="shared" si="2"/>
        <v>61.086341896317478</v>
      </c>
      <c r="G6" s="14">
        <v>2440136</v>
      </c>
      <c r="H6" s="15">
        <v>1543824</v>
      </c>
      <c r="I6" s="21">
        <f t="shared" si="3"/>
        <v>63.267948999563963</v>
      </c>
      <c r="J6" s="22">
        <v>106484</v>
      </c>
      <c r="K6" s="15">
        <v>11813</v>
      </c>
      <c r="L6" s="23">
        <f t="shared" si="4"/>
        <v>11.093685436309681</v>
      </c>
    </row>
    <row r="7" spans="2:14" s="20" customFormat="1" ht="15.75" hidden="1" customHeight="1" x14ac:dyDescent="0.25">
      <c r="B7" s="9">
        <v>8809</v>
      </c>
      <c r="C7" s="12">
        <v>14480599</v>
      </c>
      <c r="D7" s="11">
        <f t="shared" si="0"/>
        <v>3166430</v>
      </c>
      <c r="E7" s="12">
        <f t="shared" si="1"/>
        <v>2215802</v>
      </c>
      <c r="F7" s="24">
        <f t="shared" si="2"/>
        <v>69.97792466594872</v>
      </c>
      <c r="G7" s="14">
        <v>2946551</v>
      </c>
      <c r="H7" s="15">
        <v>2194954</v>
      </c>
      <c r="I7" s="25">
        <f t="shared" si="3"/>
        <v>74.492313216367194</v>
      </c>
      <c r="J7" s="22">
        <v>219879</v>
      </c>
      <c r="K7" s="15">
        <v>20848</v>
      </c>
      <c r="L7" s="23">
        <f t="shared" si="4"/>
        <v>9.4815785045411349</v>
      </c>
    </row>
    <row r="8" spans="2:14" s="20" customFormat="1" ht="16.5" hidden="1" customHeight="1" x14ac:dyDescent="0.25">
      <c r="B8" s="9">
        <v>8810</v>
      </c>
      <c r="C8" s="12">
        <v>14480599</v>
      </c>
      <c r="D8" s="11">
        <f t="shared" si="0"/>
        <v>4077042</v>
      </c>
      <c r="E8" s="12">
        <f t="shared" si="1"/>
        <v>2755712</v>
      </c>
      <c r="F8" s="24">
        <f t="shared" si="2"/>
        <v>67.590964233382934</v>
      </c>
      <c r="G8" s="14">
        <v>3733284</v>
      </c>
      <c r="H8" s="15">
        <v>2683926</v>
      </c>
      <c r="I8" s="25">
        <f t="shared" si="3"/>
        <v>71.891824999116068</v>
      </c>
      <c r="J8" s="22">
        <v>343758</v>
      </c>
      <c r="K8" s="15">
        <v>71786</v>
      </c>
      <c r="L8" s="23">
        <f t="shared" si="4"/>
        <v>20.88271400229231</v>
      </c>
    </row>
    <row r="9" spans="2:14" s="20" customFormat="1" ht="16.5" hidden="1" customHeight="1" x14ac:dyDescent="0.25">
      <c r="B9" s="9">
        <v>8811</v>
      </c>
      <c r="C9" s="12">
        <v>14480599</v>
      </c>
      <c r="D9" s="11">
        <f t="shared" si="0"/>
        <v>4527482</v>
      </c>
      <c r="E9" s="12">
        <f t="shared" si="1"/>
        <v>3363913</v>
      </c>
      <c r="F9" s="24">
        <f t="shared" si="2"/>
        <v>74.299864693001538</v>
      </c>
      <c r="G9" s="14">
        <v>4157099</v>
      </c>
      <c r="H9" s="15">
        <v>3278173</v>
      </c>
      <c r="I9" s="25">
        <f t="shared" si="3"/>
        <v>78.857227119200189</v>
      </c>
      <c r="J9" s="22">
        <v>370383</v>
      </c>
      <c r="K9" s="15">
        <v>85740</v>
      </c>
      <c r="L9" s="23">
        <f t="shared" si="4"/>
        <v>23.149010618737901</v>
      </c>
    </row>
    <row r="10" spans="2:14" s="20" customFormat="1" ht="16.5" hidden="1" customHeight="1" x14ac:dyDescent="0.25">
      <c r="B10" s="9">
        <v>8812</v>
      </c>
      <c r="C10" s="12">
        <v>14480599</v>
      </c>
      <c r="D10" s="11">
        <f t="shared" si="0"/>
        <v>5044921</v>
      </c>
      <c r="E10" s="12">
        <f t="shared" si="1"/>
        <v>3921962</v>
      </c>
      <c r="F10" s="24">
        <f t="shared" si="2"/>
        <v>77.740801094804056</v>
      </c>
      <c r="G10" s="14">
        <v>4617034</v>
      </c>
      <c r="H10" s="15">
        <v>3811474</v>
      </c>
      <c r="I10" s="25">
        <f t="shared" si="3"/>
        <v>82.552435178081865</v>
      </c>
      <c r="J10" s="22">
        <v>427887</v>
      </c>
      <c r="K10" s="15">
        <v>110488</v>
      </c>
      <c r="L10" s="26">
        <f t="shared" si="4"/>
        <v>25.821770701143059</v>
      </c>
    </row>
    <row r="11" spans="2:14" ht="16.5" hidden="1" customHeight="1" x14ac:dyDescent="0.25">
      <c r="B11" s="9">
        <v>8901</v>
      </c>
      <c r="C11" s="12">
        <v>14480599</v>
      </c>
      <c r="D11" s="11">
        <f t="shared" si="0"/>
        <v>7076388</v>
      </c>
      <c r="E11" s="12">
        <f t="shared" si="1"/>
        <v>5377357</v>
      </c>
      <c r="F11" s="24">
        <f t="shared" si="2"/>
        <v>75.990137906513894</v>
      </c>
      <c r="G11" s="27">
        <v>6557504</v>
      </c>
      <c r="H11" s="28">
        <v>5233762</v>
      </c>
      <c r="I11" s="25">
        <f t="shared" si="3"/>
        <v>79.813325314021924</v>
      </c>
      <c r="J11" s="29">
        <v>518884</v>
      </c>
      <c r="K11" s="27">
        <v>143595</v>
      </c>
      <c r="L11" s="26">
        <f t="shared" si="4"/>
        <v>27.673815342157397</v>
      </c>
      <c r="M11" s="30"/>
      <c r="N11" s="31"/>
    </row>
    <row r="12" spans="2:14" ht="16.5" hidden="1" customHeight="1" x14ac:dyDescent="0.25">
      <c r="B12" s="9">
        <v>8902</v>
      </c>
      <c r="C12" s="12">
        <v>14480599</v>
      </c>
      <c r="D12" s="11">
        <f t="shared" si="0"/>
        <v>7620265</v>
      </c>
      <c r="E12" s="12">
        <f t="shared" si="1"/>
        <v>5918900</v>
      </c>
      <c r="F12" s="24">
        <f t="shared" si="2"/>
        <v>77.673151786716076</v>
      </c>
      <c r="G12" s="27">
        <v>7031903</v>
      </c>
      <c r="H12" s="28">
        <v>5715994</v>
      </c>
      <c r="I12" s="25">
        <f t="shared" si="3"/>
        <v>81.286587713169538</v>
      </c>
      <c r="J12" s="29">
        <v>588362</v>
      </c>
      <c r="K12" s="27">
        <v>202906</v>
      </c>
      <c r="L12" s="26">
        <f t="shared" si="4"/>
        <v>34.486591588171905</v>
      </c>
      <c r="M12" s="32"/>
    </row>
    <row r="13" spans="2:14" ht="16.5" hidden="1" customHeight="1" x14ac:dyDescent="0.25">
      <c r="B13" s="9">
        <v>8903</v>
      </c>
      <c r="C13" s="12">
        <v>14480599</v>
      </c>
      <c r="D13" s="11">
        <f t="shared" si="0"/>
        <v>8171309</v>
      </c>
      <c r="E13" s="12">
        <f t="shared" si="1"/>
        <v>6730503</v>
      </c>
      <c r="F13" s="24">
        <f t="shared" si="2"/>
        <v>82.367500727239658</v>
      </c>
      <c r="G13" s="14">
        <v>7511288</v>
      </c>
      <c r="H13" s="15">
        <v>6492834</v>
      </c>
      <c r="I13" s="25">
        <f t="shared" si="3"/>
        <v>86.441020501410677</v>
      </c>
      <c r="J13" s="22">
        <v>660021</v>
      </c>
      <c r="K13" s="14">
        <v>237669</v>
      </c>
      <c r="L13" s="26">
        <f t="shared" si="4"/>
        <v>36.00930879472017</v>
      </c>
      <c r="M13" s="32"/>
    </row>
    <row r="14" spans="2:14" ht="16.5" hidden="1" customHeight="1" x14ac:dyDescent="0.25">
      <c r="B14" s="9">
        <v>8904</v>
      </c>
      <c r="C14" s="12">
        <v>14480599</v>
      </c>
      <c r="D14" s="11">
        <f t="shared" si="0"/>
        <v>9025269</v>
      </c>
      <c r="E14" s="12">
        <f t="shared" si="1"/>
        <v>7414614</v>
      </c>
      <c r="F14" s="24">
        <f t="shared" si="2"/>
        <v>82.153939123587335</v>
      </c>
      <c r="G14" s="14">
        <v>8226183</v>
      </c>
      <c r="H14" s="15">
        <v>7145101</v>
      </c>
      <c r="I14" s="25">
        <f t="shared" si="3"/>
        <v>86.858036102527748</v>
      </c>
      <c r="J14" s="22">
        <v>799086</v>
      </c>
      <c r="K14" s="14">
        <v>269513</v>
      </c>
      <c r="L14" s="26">
        <f t="shared" si="4"/>
        <v>33.727658850236395</v>
      </c>
      <c r="M14" s="32"/>
    </row>
    <row r="15" spans="2:14" ht="16.5" hidden="1" customHeight="1" x14ac:dyDescent="0.25">
      <c r="B15" s="9">
        <v>8905</v>
      </c>
      <c r="C15" s="12">
        <v>14480599</v>
      </c>
      <c r="D15" s="11">
        <f t="shared" si="0"/>
        <v>9588879</v>
      </c>
      <c r="E15" s="12">
        <f t="shared" si="1"/>
        <v>7945778</v>
      </c>
      <c r="F15" s="24">
        <f t="shared" si="2"/>
        <v>82.86451419399495</v>
      </c>
      <c r="G15" s="27">
        <v>8716812</v>
      </c>
      <c r="H15" s="28">
        <v>7611153</v>
      </c>
      <c r="I15" s="25">
        <f t="shared" si="3"/>
        <v>87.315787010205099</v>
      </c>
      <c r="J15" s="22">
        <v>872067</v>
      </c>
      <c r="K15" s="14">
        <v>334625</v>
      </c>
      <c r="L15" s="26">
        <f t="shared" si="4"/>
        <v>38.371478338246945</v>
      </c>
      <c r="M15" s="32"/>
    </row>
    <row r="16" spans="2:14" ht="16.5" hidden="1" customHeight="1" x14ac:dyDescent="0.25">
      <c r="B16" s="9">
        <v>8906</v>
      </c>
      <c r="C16" s="12">
        <v>14480599</v>
      </c>
      <c r="D16" s="11">
        <f t="shared" si="0"/>
        <v>10222482</v>
      </c>
      <c r="E16" s="12">
        <f t="shared" si="1"/>
        <v>8556928</v>
      </c>
      <c r="F16" s="24">
        <f t="shared" si="2"/>
        <v>83.706951012484055</v>
      </c>
      <c r="G16" s="27">
        <v>9284080</v>
      </c>
      <c r="H16" s="28">
        <v>8136273</v>
      </c>
      <c r="I16" s="25">
        <f t="shared" si="3"/>
        <v>87.636825619770619</v>
      </c>
      <c r="J16" s="22">
        <v>938402</v>
      </c>
      <c r="K16" s="14">
        <v>420655</v>
      </c>
      <c r="L16" s="26">
        <f t="shared" si="4"/>
        <v>44.826737368419934</v>
      </c>
      <c r="M16" s="32"/>
    </row>
    <row r="17" spans="2:15" hidden="1" x14ac:dyDescent="0.25">
      <c r="B17" s="9">
        <v>8907</v>
      </c>
      <c r="C17" s="12">
        <v>14480599</v>
      </c>
      <c r="D17" s="11">
        <f t="shared" si="0"/>
        <v>11256055</v>
      </c>
      <c r="E17" s="12">
        <f t="shared" si="1"/>
        <v>9330952</v>
      </c>
      <c r="F17" s="24">
        <f t="shared" si="2"/>
        <v>82.897178451953195</v>
      </c>
      <c r="G17" s="27">
        <v>10257186</v>
      </c>
      <c r="H17" s="28">
        <v>8841256</v>
      </c>
      <c r="I17" s="25">
        <f t="shared" si="3"/>
        <v>86.195726586219649</v>
      </c>
      <c r="J17" s="29">
        <v>998869</v>
      </c>
      <c r="K17" s="27">
        <v>489696</v>
      </c>
      <c r="L17" s="26">
        <f t="shared" si="4"/>
        <v>49.025047328528565</v>
      </c>
      <c r="M17" s="32"/>
    </row>
    <row r="18" spans="2:15" ht="16.5" hidden="1" customHeight="1" x14ac:dyDescent="0.25">
      <c r="B18" s="9">
        <v>8908</v>
      </c>
      <c r="C18" s="12">
        <v>14480599</v>
      </c>
      <c r="D18" s="33">
        <v>11812866</v>
      </c>
      <c r="E18" s="12">
        <f t="shared" ref="E18:E44" si="5">H18+K18</f>
        <v>9960156</v>
      </c>
      <c r="F18" s="34">
        <f t="shared" si="2"/>
        <v>84.316168489509664</v>
      </c>
      <c r="G18" s="35">
        <v>10759999</v>
      </c>
      <c r="H18" s="33">
        <v>9420886</v>
      </c>
      <c r="I18" s="25">
        <f t="shared" si="3"/>
        <v>87.554710739285383</v>
      </c>
      <c r="J18" s="33">
        <v>1052867</v>
      </c>
      <c r="K18" s="35">
        <v>539270</v>
      </c>
      <c r="L18" s="36">
        <f t="shared" si="4"/>
        <v>51.219194827076919</v>
      </c>
    </row>
    <row r="19" spans="2:15" hidden="1" x14ac:dyDescent="0.25">
      <c r="B19" s="37">
        <v>8909</v>
      </c>
      <c r="C19" s="12">
        <v>14480599</v>
      </c>
      <c r="D19" s="33">
        <v>12390231</v>
      </c>
      <c r="E19" s="12">
        <f t="shared" si="5"/>
        <v>10644113</v>
      </c>
      <c r="F19" s="34">
        <f t="shared" si="2"/>
        <v>85.907300679059176</v>
      </c>
      <c r="G19" s="35">
        <v>11271718</v>
      </c>
      <c r="H19" s="33">
        <v>10051910</v>
      </c>
      <c r="I19" s="25">
        <f t="shared" si="3"/>
        <v>89.178153676307375</v>
      </c>
      <c r="J19" s="33">
        <v>1118513</v>
      </c>
      <c r="K19" s="35">
        <v>592203</v>
      </c>
      <c r="L19" s="36">
        <f t="shared" si="4"/>
        <v>52.9455625459874</v>
      </c>
    </row>
    <row r="20" spans="2:15" hidden="1" x14ac:dyDescent="0.25">
      <c r="B20" s="37">
        <v>8910</v>
      </c>
      <c r="C20" s="35">
        <v>16130277</v>
      </c>
      <c r="D20" s="30">
        <v>14474851</v>
      </c>
      <c r="E20" s="12">
        <f t="shared" si="5"/>
        <v>11253906</v>
      </c>
      <c r="F20" s="34">
        <f t="shared" si="2"/>
        <v>77.747992017327164</v>
      </c>
      <c r="G20" s="35">
        <v>12438825</v>
      </c>
      <c r="H20" s="30">
        <v>10617207</v>
      </c>
      <c r="I20" s="25">
        <f t="shared" si="3"/>
        <v>85.355385255440126</v>
      </c>
      <c r="J20" s="30">
        <v>2036026</v>
      </c>
      <c r="K20" s="35">
        <v>636699</v>
      </c>
      <c r="L20" s="36">
        <f t="shared" si="4"/>
        <v>31.271653701868246</v>
      </c>
      <c r="M20" s="32"/>
      <c r="N20" s="32"/>
      <c r="O20" s="32"/>
    </row>
    <row r="21" spans="2:15" hidden="1" x14ac:dyDescent="0.25">
      <c r="B21" s="37">
        <v>8911</v>
      </c>
      <c r="C21" s="35">
        <v>16130277</v>
      </c>
      <c r="D21" s="30">
        <v>15259372</v>
      </c>
      <c r="E21" s="12">
        <f t="shared" si="5"/>
        <v>12697946</v>
      </c>
      <c r="F21" s="34">
        <f t="shared" si="2"/>
        <v>83.214079845487746</v>
      </c>
      <c r="G21" s="35">
        <v>12961877</v>
      </c>
      <c r="H21" s="30">
        <v>11747542</v>
      </c>
      <c r="I21" s="25">
        <f t="shared" si="3"/>
        <v>90.631488016743262</v>
      </c>
      <c r="J21" s="30">
        <v>2297495</v>
      </c>
      <c r="K21" s="35">
        <v>950404</v>
      </c>
      <c r="L21" s="36">
        <f t="shared" si="4"/>
        <v>41.366967066304824</v>
      </c>
      <c r="M21" s="32"/>
      <c r="N21" s="32"/>
      <c r="O21" s="32"/>
    </row>
    <row r="22" spans="2:15" hidden="1" x14ac:dyDescent="0.25">
      <c r="B22" s="37">
        <v>8912</v>
      </c>
      <c r="C22" s="35">
        <v>16130277</v>
      </c>
      <c r="D22" s="30">
        <v>15779104</v>
      </c>
      <c r="E22" s="12">
        <f t="shared" si="5"/>
        <v>13460592</v>
      </c>
      <c r="F22" s="34">
        <f t="shared" si="2"/>
        <v>85.306440720588441</v>
      </c>
      <c r="G22" s="35">
        <v>13207725</v>
      </c>
      <c r="H22" s="30">
        <v>12191976</v>
      </c>
      <c r="I22" s="25">
        <f t="shared" si="3"/>
        <v>92.309432547997488</v>
      </c>
      <c r="J22" s="30">
        <v>2571379</v>
      </c>
      <c r="K22" s="35">
        <v>1268616</v>
      </c>
      <c r="L22" s="36">
        <f t="shared" si="4"/>
        <v>49.336017755453398</v>
      </c>
      <c r="M22" s="32"/>
      <c r="N22" s="32"/>
      <c r="O22" s="32"/>
    </row>
    <row r="23" spans="2:15" hidden="1" x14ac:dyDescent="0.25">
      <c r="B23" s="37">
        <v>9001</v>
      </c>
      <c r="C23" s="35">
        <v>11646550</v>
      </c>
      <c r="D23" s="30">
        <v>2802389</v>
      </c>
      <c r="E23" s="12">
        <f t="shared" si="5"/>
        <v>1817436</v>
      </c>
      <c r="F23" s="34">
        <f t="shared" si="2"/>
        <v>64.853094984315163</v>
      </c>
      <c r="G23" s="35">
        <v>2710690</v>
      </c>
      <c r="H23" s="30">
        <v>1815058</v>
      </c>
      <c r="I23" s="25">
        <f t="shared" si="3"/>
        <v>66.959261295094606</v>
      </c>
      <c r="J23" s="30">
        <v>91699</v>
      </c>
      <c r="K23" s="35">
        <v>2378</v>
      </c>
      <c r="L23" s="36">
        <f t="shared" si="4"/>
        <v>2.5932671021494236</v>
      </c>
      <c r="M23" s="32"/>
      <c r="N23" s="32"/>
      <c r="O23" s="32"/>
    </row>
    <row r="24" spans="2:15" hidden="1" x14ac:dyDescent="0.25">
      <c r="B24" s="37">
        <v>9002</v>
      </c>
      <c r="C24" s="35">
        <v>11646550</v>
      </c>
      <c r="D24" s="30">
        <v>3457280</v>
      </c>
      <c r="E24" s="12">
        <f t="shared" si="5"/>
        <v>2411641</v>
      </c>
      <c r="F24" s="34">
        <f t="shared" si="2"/>
        <v>69.755443585709003</v>
      </c>
      <c r="G24" s="35">
        <v>3281674</v>
      </c>
      <c r="H24" s="30">
        <v>2407484</v>
      </c>
      <c r="I24" s="25">
        <f t="shared" si="3"/>
        <v>73.36146125422573</v>
      </c>
      <c r="J24" s="30">
        <v>175606</v>
      </c>
      <c r="K24" s="35">
        <v>4157</v>
      </c>
      <c r="L24" s="36">
        <f t="shared" si="4"/>
        <v>2.3672311880004098</v>
      </c>
      <c r="M24" s="32"/>
      <c r="N24" s="32"/>
      <c r="O24" s="32"/>
    </row>
    <row r="25" spans="2:15" hidden="1" x14ac:dyDescent="0.25">
      <c r="B25" s="37">
        <v>9003</v>
      </c>
      <c r="C25" s="35">
        <v>11646550</v>
      </c>
      <c r="D25" s="30">
        <v>4267677</v>
      </c>
      <c r="E25" s="12">
        <f t="shared" si="5"/>
        <v>3145985</v>
      </c>
      <c r="F25" s="34">
        <f t="shared" si="2"/>
        <v>73.716567584660226</v>
      </c>
      <c r="G25" s="35">
        <v>4036612</v>
      </c>
      <c r="H25" s="30">
        <v>3137831</v>
      </c>
      <c r="I25" s="25">
        <f t="shared" si="3"/>
        <v>77.734273197423974</v>
      </c>
      <c r="J25" s="30">
        <v>231065</v>
      </c>
      <c r="K25" s="35">
        <v>8154</v>
      </c>
      <c r="L25" s="36">
        <f t="shared" si="4"/>
        <v>3.5288771557786771</v>
      </c>
      <c r="M25" s="32"/>
      <c r="N25" s="32"/>
      <c r="O25" s="32"/>
    </row>
    <row r="26" spans="2:15" hidden="1" x14ac:dyDescent="0.25">
      <c r="B26" s="37">
        <v>9004</v>
      </c>
      <c r="C26" s="35">
        <v>11646550</v>
      </c>
      <c r="D26" s="30">
        <v>5204080</v>
      </c>
      <c r="E26" s="12">
        <f t="shared" si="5"/>
        <v>3726273</v>
      </c>
      <c r="F26" s="34">
        <f t="shared" si="2"/>
        <v>71.60291540483621</v>
      </c>
      <c r="G26" s="35">
        <v>4828714</v>
      </c>
      <c r="H26" s="30">
        <v>3711087</v>
      </c>
      <c r="I26" s="25">
        <f t="shared" si="3"/>
        <v>76.854562104941394</v>
      </c>
      <c r="J26" s="30">
        <v>375366</v>
      </c>
      <c r="K26" s="35">
        <v>15186</v>
      </c>
      <c r="L26" s="36">
        <f t="shared" si="4"/>
        <v>4.0456514441904696</v>
      </c>
    </row>
    <row r="27" spans="2:15" hidden="1" x14ac:dyDescent="0.25">
      <c r="B27" s="37">
        <v>9005</v>
      </c>
      <c r="C27" s="35">
        <v>11646550</v>
      </c>
      <c r="D27" s="30">
        <v>5848717</v>
      </c>
      <c r="E27" s="12">
        <f t="shared" si="5"/>
        <v>4348668</v>
      </c>
      <c r="F27" s="34">
        <f t="shared" si="2"/>
        <v>74.352511841485921</v>
      </c>
      <c r="G27" s="35">
        <v>5358583</v>
      </c>
      <c r="H27" s="30">
        <v>4276610</v>
      </c>
      <c r="I27" s="25">
        <f t="shared" si="3"/>
        <v>79.808598653785907</v>
      </c>
      <c r="J27" s="30">
        <v>490134</v>
      </c>
      <c r="K27" s="35">
        <v>72058</v>
      </c>
      <c r="L27" s="36">
        <f t="shared" si="4"/>
        <v>14.701693822505682</v>
      </c>
    </row>
    <row r="28" spans="2:15" ht="17.25" hidden="1" customHeight="1" x14ac:dyDescent="0.25">
      <c r="B28" s="37">
        <v>9006</v>
      </c>
      <c r="C28" s="35">
        <v>11646550</v>
      </c>
      <c r="D28" s="30">
        <v>6636614</v>
      </c>
      <c r="E28" s="12">
        <f t="shared" si="5"/>
        <v>4974394</v>
      </c>
      <c r="F28" s="34">
        <f t="shared" si="2"/>
        <v>74.953794208914374</v>
      </c>
      <c r="G28" s="35">
        <v>6075016</v>
      </c>
      <c r="H28" s="30">
        <v>4870432</v>
      </c>
      <c r="I28" s="25">
        <f t="shared" si="3"/>
        <v>80.171509013309588</v>
      </c>
      <c r="J28" s="30">
        <v>561598</v>
      </c>
      <c r="K28" s="35">
        <v>103962</v>
      </c>
      <c r="L28" s="36">
        <f t="shared" si="4"/>
        <v>18.511818062030137</v>
      </c>
    </row>
    <row r="29" spans="2:15" hidden="1" x14ac:dyDescent="0.25">
      <c r="B29" s="37">
        <v>9007</v>
      </c>
      <c r="C29" s="35">
        <v>11646550</v>
      </c>
      <c r="D29" s="30">
        <v>7997903</v>
      </c>
      <c r="E29" s="12">
        <f t="shared" si="5"/>
        <v>6261700</v>
      </c>
      <c r="F29" s="24">
        <f t="shared" si="2"/>
        <v>78.291772230795999</v>
      </c>
      <c r="G29" s="30">
        <v>7296401</v>
      </c>
      <c r="H29" s="35">
        <v>6106798</v>
      </c>
      <c r="I29" s="25">
        <f t="shared" si="3"/>
        <v>83.696030412802145</v>
      </c>
      <c r="J29" s="30">
        <v>701502</v>
      </c>
      <c r="K29" s="38">
        <v>154902</v>
      </c>
      <c r="L29" s="26">
        <f t="shared" si="4"/>
        <v>22.081476603060292</v>
      </c>
    </row>
    <row r="30" spans="2:15" hidden="1" x14ac:dyDescent="0.25">
      <c r="B30" s="37">
        <v>9008</v>
      </c>
      <c r="C30" s="35">
        <v>11646550</v>
      </c>
      <c r="D30" s="38">
        <v>8834866</v>
      </c>
      <c r="E30" s="12">
        <f t="shared" si="5"/>
        <v>7116082</v>
      </c>
      <c r="F30" s="24">
        <f t="shared" si="2"/>
        <v>80.545443473619187</v>
      </c>
      <c r="G30" s="35">
        <v>7959247</v>
      </c>
      <c r="H30" s="38">
        <v>6911284</v>
      </c>
      <c r="I30" s="25">
        <f t="shared" si="3"/>
        <v>86.833390143565097</v>
      </c>
      <c r="J30" s="38">
        <v>875619</v>
      </c>
      <c r="K30" s="38">
        <v>204798</v>
      </c>
      <c r="L30" s="26">
        <f t="shared" si="4"/>
        <v>23.388939710079384</v>
      </c>
    </row>
    <row r="31" spans="2:15" hidden="1" x14ac:dyDescent="0.25">
      <c r="B31" s="37">
        <v>9009</v>
      </c>
      <c r="C31" s="35">
        <v>11646550</v>
      </c>
      <c r="D31" s="38">
        <v>9648196</v>
      </c>
      <c r="E31" s="12">
        <f t="shared" si="5"/>
        <v>7411489</v>
      </c>
      <c r="F31" s="24">
        <f t="shared" si="2"/>
        <v>76.817355285900078</v>
      </c>
      <c r="G31" s="35">
        <v>8635738</v>
      </c>
      <c r="H31" s="38">
        <v>7182008</v>
      </c>
      <c r="I31" s="25">
        <f t="shared" si="3"/>
        <v>83.166117360207082</v>
      </c>
      <c r="J31" s="38">
        <v>1012458</v>
      </c>
      <c r="K31" s="38">
        <v>229481</v>
      </c>
      <c r="L31" s="26">
        <f t="shared" si="4"/>
        <v>22.665730331529801</v>
      </c>
    </row>
    <row r="32" spans="2:15" hidden="1" x14ac:dyDescent="0.25">
      <c r="B32" s="37">
        <v>9010</v>
      </c>
      <c r="C32" s="38">
        <v>14312272</v>
      </c>
      <c r="D32" s="38">
        <v>10419263</v>
      </c>
      <c r="E32" s="12">
        <f t="shared" si="5"/>
        <v>8320480</v>
      </c>
      <c r="F32" s="24">
        <f t="shared" si="2"/>
        <v>79.856703876272249</v>
      </c>
      <c r="G32" s="35">
        <v>9361395</v>
      </c>
      <c r="H32" s="38">
        <v>8037469</v>
      </c>
      <c r="I32" s="25">
        <f t="shared" si="3"/>
        <v>85.857599214646967</v>
      </c>
      <c r="J32" s="38">
        <v>1057868</v>
      </c>
      <c r="K32" s="38">
        <v>283011</v>
      </c>
      <c r="L32" s="26">
        <f t="shared" si="4"/>
        <v>26.752959726544333</v>
      </c>
    </row>
    <row r="33" spans="1:12" hidden="1" x14ac:dyDescent="0.25">
      <c r="B33" s="37">
        <v>9011</v>
      </c>
      <c r="C33" s="38">
        <v>14312272</v>
      </c>
      <c r="D33" s="38">
        <v>13392530</v>
      </c>
      <c r="E33" s="12">
        <f t="shared" si="5"/>
        <v>9364900</v>
      </c>
      <c r="F33" s="24">
        <f t="shared" si="2"/>
        <v>69.926294732959349</v>
      </c>
      <c r="G33" s="35">
        <v>10184814</v>
      </c>
      <c r="H33" s="38">
        <v>8871142</v>
      </c>
      <c r="I33" s="25">
        <f t="shared" si="3"/>
        <v>87.101659392110648</v>
      </c>
      <c r="J33" s="38">
        <v>3207716</v>
      </c>
      <c r="K33" s="38">
        <v>493758</v>
      </c>
      <c r="L33" s="26">
        <f t="shared" si="4"/>
        <v>15.392821559015823</v>
      </c>
    </row>
    <row r="34" spans="1:12" hidden="1" x14ac:dyDescent="0.25">
      <c r="B34" s="37">
        <v>9012</v>
      </c>
      <c r="C34" s="38">
        <v>14312272</v>
      </c>
      <c r="D34" s="38">
        <v>13782399</v>
      </c>
      <c r="E34" s="12">
        <f t="shared" si="5"/>
        <v>10950781</v>
      </c>
      <c r="F34" s="24">
        <f t="shared" si="2"/>
        <v>79.454824954639619</v>
      </c>
      <c r="G34" s="35">
        <v>10652783</v>
      </c>
      <c r="H34" s="38">
        <v>9885476</v>
      </c>
      <c r="I34" s="25">
        <f t="shared" si="3"/>
        <v>92.797121653562272</v>
      </c>
      <c r="J34" s="38">
        <v>3129616</v>
      </c>
      <c r="K34" s="38">
        <v>1065305</v>
      </c>
      <c r="L34" s="26">
        <f t="shared" si="4"/>
        <v>34.039479603887507</v>
      </c>
    </row>
    <row r="35" spans="1:12" hidden="1" x14ac:dyDescent="0.25">
      <c r="B35" s="37">
        <v>9101</v>
      </c>
      <c r="C35" s="35">
        <v>11836552</v>
      </c>
      <c r="D35" s="30">
        <v>2849601</v>
      </c>
      <c r="E35" s="12">
        <f t="shared" si="5"/>
        <v>920979</v>
      </c>
      <c r="F35" s="13">
        <f t="shared" si="2"/>
        <v>32.319577372411082</v>
      </c>
      <c r="G35" s="30">
        <v>2754114</v>
      </c>
      <c r="H35" s="35">
        <v>909785</v>
      </c>
      <c r="I35" s="21">
        <f t="shared" si="3"/>
        <v>33.033672534978578</v>
      </c>
      <c r="J35" s="35">
        <v>95487</v>
      </c>
      <c r="K35" s="30">
        <v>11194</v>
      </c>
      <c r="L35" s="39">
        <f t="shared" si="4"/>
        <v>11.723061778043084</v>
      </c>
    </row>
    <row r="36" spans="1:12" hidden="1" x14ac:dyDescent="0.25">
      <c r="B36" s="37">
        <v>9102</v>
      </c>
      <c r="C36" s="35">
        <v>11836552</v>
      </c>
      <c r="D36" s="30">
        <v>3784518</v>
      </c>
      <c r="E36" s="12">
        <f t="shared" si="5"/>
        <v>2266831</v>
      </c>
      <c r="F36" s="13">
        <f t="shared" si="2"/>
        <v>59.897482321394691</v>
      </c>
      <c r="G36" s="30">
        <v>3610255</v>
      </c>
      <c r="H36" s="35">
        <v>2243681</v>
      </c>
      <c r="I36" s="21">
        <f t="shared" si="3"/>
        <v>62.147438338843095</v>
      </c>
      <c r="J36" s="35">
        <v>174263</v>
      </c>
      <c r="K36" s="30">
        <v>23150</v>
      </c>
      <c r="L36" s="39">
        <f t="shared" si="4"/>
        <v>13.284518228195314</v>
      </c>
    </row>
    <row r="37" spans="1:12" hidden="1" x14ac:dyDescent="0.25">
      <c r="B37" s="37">
        <v>9103</v>
      </c>
      <c r="C37" s="35">
        <v>11836552</v>
      </c>
      <c r="D37" s="30">
        <v>4507631</v>
      </c>
      <c r="E37" s="12">
        <f t="shared" si="5"/>
        <v>2894219</v>
      </c>
      <c r="F37" s="13">
        <f t="shared" ref="F37:F68" si="6">E37/D37*100</f>
        <v>64.207096809832038</v>
      </c>
      <c r="G37" s="30">
        <v>4237970</v>
      </c>
      <c r="H37" s="35">
        <v>2862364</v>
      </c>
      <c r="I37" s="21">
        <f t="shared" ref="I37:I68" si="7">H37/G37*100</f>
        <v>67.540921714877641</v>
      </c>
      <c r="J37" s="35">
        <v>269661</v>
      </c>
      <c r="K37" s="30">
        <v>31855</v>
      </c>
      <c r="L37" s="39">
        <f t="shared" ref="L37:L68" si="8">K37/J37*100</f>
        <v>11.812980000815839</v>
      </c>
    </row>
    <row r="38" spans="1:12" hidden="1" x14ac:dyDescent="0.25">
      <c r="B38" s="37">
        <v>9104</v>
      </c>
      <c r="C38" s="35">
        <v>11836552</v>
      </c>
      <c r="D38" s="30">
        <v>5467057</v>
      </c>
      <c r="E38" s="12">
        <f t="shared" si="5"/>
        <v>3592672</v>
      </c>
      <c r="F38" s="13">
        <f t="shared" si="6"/>
        <v>65.714917550704158</v>
      </c>
      <c r="G38" s="30">
        <v>5067058</v>
      </c>
      <c r="H38" s="35">
        <v>3545524</v>
      </c>
      <c r="I38" s="21">
        <f t="shared" si="7"/>
        <v>69.972042948788044</v>
      </c>
      <c r="J38" s="35">
        <v>399999</v>
      </c>
      <c r="K38" s="30">
        <v>47148</v>
      </c>
      <c r="L38" s="39">
        <f t="shared" si="8"/>
        <v>11.787029467573669</v>
      </c>
    </row>
    <row r="39" spans="1:12" hidden="1" x14ac:dyDescent="0.25">
      <c r="B39" s="37">
        <v>9105</v>
      </c>
      <c r="C39" s="35">
        <v>11836552</v>
      </c>
      <c r="D39" s="30">
        <v>6179989</v>
      </c>
      <c r="E39" s="12">
        <f t="shared" si="5"/>
        <v>4246982</v>
      </c>
      <c r="F39" s="24">
        <f t="shared" si="6"/>
        <v>68.721513905607281</v>
      </c>
      <c r="G39" s="30">
        <v>5699045</v>
      </c>
      <c r="H39" s="35">
        <v>4180710</v>
      </c>
      <c r="I39" s="25">
        <f t="shared" si="7"/>
        <v>73.358080169572276</v>
      </c>
      <c r="J39" s="35">
        <v>480944</v>
      </c>
      <c r="K39" s="30">
        <v>66272</v>
      </c>
      <c r="L39" s="40">
        <f t="shared" si="8"/>
        <v>13.779566851858013</v>
      </c>
    </row>
    <row r="40" spans="1:12" hidden="1" x14ac:dyDescent="0.25">
      <c r="B40" s="37">
        <v>9106</v>
      </c>
      <c r="C40" s="35">
        <v>11836552</v>
      </c>
      <c r="D40" s="30">
        <f>G40+J40</f>
        <v>7198948</v>
      </c>
      <c r="E40" s="12">
        <f t="shared" si="5"/>
        <v>4850784</v>
      </c>
      <c r="F40" s="24">
        <f t="shared" si="6"/>
        <v>67.381845236276192</v>
      </c>
      <c r="G40" s="35">
        <v>6632910</v>
      </c>
      <c r="H40" s="30">
        <v>4756198</v>
      </c>
      <c r="I40" s="25">
        <f t="shared" si="7"/>
        <v>71.706053602415835</v>
      </c>
      <c r="J40" s="30">
        <v>566038</v>
      </c>
      <c r="K40" s="35">
        <v>94586</v>
      </c>
      <c r="L40" s="40">
        <f t="shared" si="8"/>
        <v>16.710185535246751</v>
      </c>
    </row>
    <row r="41" spans="1:12" hidden="1" x14ac:dyDescent="0.25">
      <c r="B41" s="37">
        <v>9107</v>
      </c>
      <c r="C41" s="35">
        <v>11836552</v>
      </c>
      <c r="D41" s="30">
        <f>G41+J41</f>
        <v>8295919</v>
      </c>
      <c r="E41" s="12">
        <f t="shared" si="5"/>
        <v>5791693</v>
      </c>
      <c r="F41" s="24">
        <f t="shared" si="6"/>
        <v>69.813760235605002</v>
      </c>
      <c r="G41" s="35">
        <v>7609254</v>
      </c>
      <c r="H41" s="30">
        <v>5664918</v>
      </c>
      <c r="I41" s="25">
        <f t="shared" si="7"/>
        <v>74.447744811777866</v>
      </c>
      <c r="J41" s="30">
        <v>686665</v>
      </c>
      <c r="K41" s="35">
        <v>126775</v>
      </c>
      <c r="L41" s="40">
        <f t="shared" si="8"/>
        <v>18.46242345248411</v>
      </c>
    </row>
    <row r="42" spans="1:12" hidden="1" x14ac:dyDescent="0.25">
      <c r="B42" s="37">
        <v>9108</v>
      </c>
      <c r="C42" s="35">
        <v>11836552</v>
      </c>
      <c r="D42" s="30">
        <f>G42+J42</f>
        <v>9042800</v>
      </c>
      <c r="E42" s="12">
        <f t="shared" si="5"/>
        <v>6511043</v>
      </c>
      <c r="F42" s="24">
        <f t="shared" si="6"/>
        <v>72.002510284425185</v>
      </c>
      <c r="G42" s="35">
        <v>8274158</v>
      </c>
      <c r="H42" s="30">
        <v>6342176</v>
      </c>
      <c r="I42" s="25">
        <f t="shared" si="7"/>
        <v>76.650409624761821</v>
      </c>
      <c r="J42" s="30">
        <v>768642</v>
      </c>
      <c r="K42" s="35">
        <v>168867</v>
      </c>
      <c r="L42" s="40">
        <f t="shared" si="8"/>
        <v>21.969525474798409</v>
      </c>
    </row>
    <row r="43" spans="1:12" hidden="1" x14ac:dyDescent="0.25">
      <c r="B43" s="37">
        <v>9109</v>
      </c>
      <c r="C43" s="35">
        <v>11836552</v>
      </c>
      <c r="D43" s="41">
        <f>G43+J43</f>
        <v>9781169</v>
      </c>
      <c r="E43" s="41">
        <f t="shared" si="5"/>
        <v>7301837</v>
      </c>
      <c r="F43" s="24">
        <f t="shared" si="6"/>
        <v>74.651986894409035</v>
      </c>
      <c r="G43" s="35">
        <v>8935417</v>
      </c>
      <c r="H43" s="30">
        <v>7065058</v>
      </c>
      <c r="I43" s="25">
        <f t="shared" si="7"/>
        <v>79.068027826793085</v>
      </c>
      <c r="J43" s="30">
        <v>845752</v>
      </c>
      <c r="K43" s="35">
        <v>236779</v>
      </c>
      <c r="L43" s="40">
        <f t="shared" si="8"/>
        <v>27.996268409652004</v>
      </c>
    </row>
    <row r="44" spans="1:12" hidden="1" x14ac:dyDescent="0.25">
      <c r="B44" s="37">
        <v>9110</v>
      </c>
      <c r="C44" s="35">
        <v>13333074</v>
      </c>
      <c r="D44" s="41">
        <f>G44+J44</f>
        <v>11343818</v>
      </c>
      <c r="E44" s="41">
        <f t="shared" si="5"/>
        <v>8463520</v>
      </c>
      <c r="F44" s="24">
        <f t="shared" si="6"/>
        <v>74.609095456221169</v>
      </c>
      <c r="G44" s="35">
        <v>10105598</v>
      </c>
      <c r="H44" s="30">
        <v>8063560</v>
      </c>
      <c r="I44" s="25">
        <f t="shared" si="7"/>
        <v>79.793001858969646</v>
      </c>
      <c r="J44" s="30">
        <v>1238220</v>
      </c>
      <c r="K44" s="35">
        <v>399960</v>
      </c>
      <c r="L44" s="40">
        <f t="shared" si="8"/>
        <v>32.301206570722492</v>
      </c>
    </row>
    <row r="45" spans="1:12" hidden="1" x14ac:dyDescent="0.25">
      <c r="B45" s="37">
        <v>9111</v>
      </c>
      <c r="C45" s="35">
        <v>13333074</v>
      </c>
      <c r="D45" s="41">
        <v>12233505</v>
      </c>
      <c r="E45" s="41">
        <v>9298998</v>
      </c>
      <c r="F45" s="24">
        <f t="shared" si="6"/>
        <v>76.012540968430557</v>
      </c>
      <c r="G45" s="35">
        <v>10717313</v>
      </c>
      <c r="H45" s="30">
        <v>8744726</v>
      </c>
      <c r="I45" s="25">
        <f t="shared" si="7"/>
        <v>81.594388444193058</v>
      </c>
      <c r="J45" s="30">
        <v>1516192</v>
      </c>
      <c r="K45" s="35">
        <v>554272</v>
      </c>
      <c r="L45" s="40">
        <f t="shared" si="8"/>
        <v>36.556847681560114</v>
      </c>
    </row>
    <row r="46" spans="1:12" hidden="1" x14ac:dyDescent="0.25">
      <c r="B46" s="37">
        <v>9112</v>
      </c>
      <c r="C46" s="35">
        <v>13338397</v>
      </c>
      <c r="D46" s="41">
        <v>13235292</v>
      </c>
      <c r="E46" s="41">
        <v>11048518</v>
      </c>
      <c r="F46" s="24">
        <f t="shared" si="6"/>
        <v>83.47770491198834</v>
      </c>
      <c r="G46" s="35">
        <v>10989432</v>
      </c>
      <c r="H46" s="30">
        <v>10144101</v>
      </c>
      <c r="I46" s="25">
        <f t="shared" si="7"/>
        <v>92.30778260423287</v>
      </c>
      <c r="J46" s="30">
        <v>2245860</v>
      </c>
      <c r="K46" s="35">
        <v>904417</v>
      </c>
      <c r="L46" s="40">
        <f t="shared" si="8"/>
        <v>40.270408663051128</v>
      </c>
    </row>
    <row r="47" spans="1:12" hidden="1" x14ac:dyDescent="0.25">
      <c r="A47" s="4"/>
      <c r="B47" s="42">
        <v>9201</v>
      </c>
      <c r="C47" s="43">
        <v>12541825</v>
      </c>
      <c r="D47" s="43">
        <v>2840104</v>
      </c>
      <c r="E47" s="43">
        <v>2033239</v>
      </c>
      <c r="F47" s="44">
        <f t="shared" si="6"/>
        <v>71.590300918557915</v>
      </c>
      <c r="G47" s="43">
        <v>2801120</v>
      </c>
      <c r="H47" s="43">
        <v>2027337</v>
      </c>
      <c r="I47" s="45">
        <f t="shared" si="7"/>
        <v>72.375942480150798</v>
      </c>
      <c r="J47" s="46">
        <v>38984</v>
      </c>
      <c r="K47" s="46">
        <v>5902</v>
      </c>
      <c r="L47" s="47">
        <f t="shared" si="8"/>
        <v>15.139544428483481</v>
      </c>
    </row>
    <row r="48" spans="1:12" hidden="1" x14ac:dyDescent="0.25">
      <c r="A48" s="4"/>
      <c r="B48" s="42">
        <v>9202</v>
      </c>
      <c r="C48" s="43">
        <v>12541825</v>
      </c>
      <c r="D48" s="43">
        <v>3446599</v>
      </c>
      <c r="E48" s="43">
        <v>2174540</v>
      </c>
      <c r="F48" s="44">
        <f t="shared" si="6"/>
        <v>63.092341174589791</v>
      </c>
      <c r="G48" s="43">
        <v>3371622</v>
      </c>
      <c r="H48" s="43">
        <v>2167186</v>
      </c>
      <c r="I48" s="44">
        <f t="shared" si="7"/>
        <v>64.277252906761191</v>
      </c>
      <c r="J48" s="43">
        <v>74977</v>
      </c>
      <c r="K48" s="43">
        <v>7353</v>
      </c>
      <c r="L48" s="48">
        <f t="shared" si="8"/>
        <v>9.807007482294571</v>
      </c>
    </row>
    <row r="49" spans="1:12" hidden="1" x14ac:dyDescent="0.25">
      <c r="A49" s="4"/>
      <c r="B49" s="42">
        <v>9203</v>
      </c>
      <c r="C49" s="43">
        <v>12541825</v>
      </c>
      <c r="D49" s="43">
        <v>4180932</v>
      </c>
      <c r="E49" s="43">
        <v>2823522</v>
      </c>
      <c r="F49" s="44">
        <f t="shared" si="6"/>
        <v>67.53331553825798</v>
      </c>
      <c r="G49" s="43">
        <v>4012668</v>
      </c>
      <c r="H49" s="43">
        <v>2807846</v>
      </c>
      <c r="I49" s="44">
        <f t="shared" si="7"/>
        <v>69.974540629825341</v>
      </c>
      <c r="J49" s="43">
        <v>168264</v>
      </c>
      <c r="K49" s="43">
        <v>15676</v>
      </c>
      <c r="L49" s="48">
        <f t="shared" si="8"/>
        <v>9.3163124613702291</v>
      </c>
    </row>
    <row r="50" spans="1:12" hidden="1" x14ac:dyDescent="0.25">
      <c r="A50" s="4"/>
      <c r="B50" s="42">
        <v>9204</v>
      </c>
      <c r="C50" s="43">
        <v>12541825</v>
      </c>
      <c r="D50" s="43">
        <v>5181190</v>
      </c>
      <c r="E50" s="43">
        <v>3507265</v>
      </c>
      <c r="F50" s="44">
        <f t="shared" si="6"/>
        <v>67.692267606476506</v>
      </c>
      <c r="G50" s="43">
        <v>4851701</v>
      </c>
      <c r="H50" s="43">
        <v>3475806</v>
      </c>
      <c r="I50" s="44">
        <f t="shared" si="7"/>
        <v>71.640977051141448</v>
      </c>
      <c r="J50" s="43">
        <v>329489</v>
      </c>
      <c r="K50" s="43">
        <v>31459</v>
      </c>
      <c r="L50" s="48">
        <f t="shared" si="8"/>
        <v>9.5478149498162299</v>
      </c>
    </row>
    <row r="51" spans="1:12" hidden="1" x14ac:dyDescent="0.25">
      <c r="A51" s="4"/>
      <c r="B51" s="42">
        <v>9205</v>
      </c>
      <c r="C51" s="43">
        <v>12541825</v>
      </c>
      <c r="D51" s="43">
        <v>6022598</v>
      </c>
      <c r="E51" s="43">
        <v>4265446</v>
      </c>
      <c r="F51" s="44">
        <f t="shared" si="6"/>
        <v>70.824019800092913</v>
      </c>
      <c r="G51" s="43">
        <v>5582590</v>
      </c>
      <c r="H51" s="43">
        <v>4154414</v>
      </c>
      <c r="I51" s="44">
        <f t="shared" si="7"/>
        <v>74.417322425612483</v>
      </c>
      <c r="J51" s="43">
        <v>440008</v>
      </c>
      <c r="K51" s="43">
        <v>111032</v>
      </c>
      <c r="L51" s="48">
        <f t="shared" si="8"/>
        <v>25.234086652969946</v>
      </c>
    </row>
    <row r="52" spans="1:12" hidden="1" x14ac:dyDescent="0.25">
      <c r="A52" s="4"/>
      <c r="B52" s="42">
        <v>9206</v>
      </c>
      <c r="C52" s="43">
        <v>12541825</v>
      </c>
      <c r="D52" s="43">
        <v>8039254</v>
      </c>
      <c r="E52" s="43">
        <v>4919974</v>
      </c>
      <c r="F52" s="44">
        <f t="shared" si="6"/>
        <v>61.199384918053347</v>
      </c>
      <c r="G52" s="43">
        <v>7494427</v>
      </c>
      <c r="H52" s="43">
        <v>4763767</v>
      </c>
      <c r="I52" s="44">
        <f t="shared" si="7"/>
        <v>63.564125716348961</v>
      </c>
      <c r="J52" s="43">
        <v>544827</v>
      </c>
      <c r="K52" s="43">
        <v>156207</v>
      </c>
      <c r="L52" s="48">
        <f t="shared" si="8"/>
        <v>28.670935911766488</v>
      </c>
    </row>
    <row r="53" spans="1:12" hidden="1" x14ac:dyDescent="0.25">
      <c r="A53" s="4"/>
      <c r="B53" s="42">
        <v>9207</v>
      </c>
      <c r="C53" s="43">
        <v>12541825</v>
      </c>
      <c r="D53" s="43">
        <v>8265321</v>
      </c>
      <c r="E53" s="43">
        <v>5981343</v>
      </c>
      <c r="F53" s="44">
        <f t="shared" si="6"/>
        <v>72.366735665801727</v>
      </c>
      <c r="G53" s="43">
        <v>7623848</v>
      </c>
      <c r="H53" s="43">
        <v>5779905</v>
      </c>
      <c r="I53" s="44">
        <f t="shared" si="7"/>
        <v>75.813486837617958</v>
      </c>
      <c r="J53" s="43">
        <v>641473</v>
      </c>
      <c r="K53" s="43">
        <v>201437</v>
      </c>
      <c r="L53" s="48">
        <f t="shared" si="8"/>
        <v>31.402256992889804</v>
      </c>
    </row>
    <row r="54" spans="1:12" hidden="1" x14ac:dyDescent="0.25">
      <c r="A54" s="4"/>
      <c r="B54" s="42">
        <v>9208</v>
      </c>
      <c r="C54" s="43">
        <v>12541825</v>
      </c>
      <c r="D54" s="43">
        <v>9158922</v>
      </c>
      <c r="E54" s="43">
        <v>6760701</v>
      </c>
      <c r="F54" s="44">
        <f t="shared" si="6"/>
        <v>73.815466492672385</v>
      </c>
      <c r="G54" s="43">
        <v>8424948</v>
      </c>
      <c r="H54" s="43">
        <v>6515149</v>
      </c>
      <c r="I54" s="44">
        <f t="shared" si="7"/>
        <v>77.331622699629719</v>
      </c>
      <c r="J54" s="43">
        <v>733974</v>
      </c>
      <c r="K54" s="43">
        <v>245552</v>
      </c>
      <c r="L54" s="48">
        <f t="shared" si="8"/>
        <v>33.455136012992284</v>
      </c>
    </row>
    <row r="55" spans="1:12" hidden="1" x14ac:dyDescent="0.25">
      <c r="A55" s="4"/>
      <c r="B55" s="42">
        <v>9209</v>
      </c>
      <c r="C55" s="43">
        <v>12541825</v>
      </c>
      <c r="D55" s="43">
        <v>9950231</v>
      </c>
      <c r="E55" s="43">
        <v>7537197</v>
      </c>
      <c r="F55" s="44">
        <f t="shared" si="6"/>
        <v>75.748965024028081</v>
      </c>
      <c r="G55" s="43">
        <v>9136122</v>
      </c>
      <c r="H55" s="43">
        <v>7248397</v>
      </c>
      <c r="I55" s="44">
        <f t="shared" si="7"/>
        <v>79.337786864054578</v>
      </c>
      <c r="J55" s="43">
        <v>814109</v>
      </c>
      <c r="K55" s="43">
        <v>288800</v>
      </c>
      <c r="L55" s="48">
        <f t="shared" si="8"/>
        <v>35.474365226278053</v>
      </c>
    </row>
    <row r="56" spans="1:12" hidden="1" x14ac:dyDescent="0.25">
      <c r="A56" s="4"/>
      <c r="B56" s="42">
        <v>9210</v>
      </c>
      <c r="C56" s="43">
        <v>12541825</v>
      </c>
      <c r="D56" s="43">
        <v>10915455</v>
      </c>
      <c r="E56" s="43">
        <v>8432971</v>
      </c>
      <c r="F56" s="44">
        <f t="shared" si="6"/>
        <v>77.257164268461551</v>
      </c>
      <c r="G56" s="43">
        <v>9956803</v>
      </c>
      <c r="H56" s="43">
        <v>8038939</v>
      </c>
      <c r="I56" s="44">
        <f t="shared" si="7"/>
        <v>80.738154606453492</v>
      </c>
      <c r="J56" s="43">
        <v>958652</v>
      </c>
      <c r="K56" s="43">
        <v>394032</v>
      </c>
      <c r="L56" s="48">
        <f t="shared" si="8"/>
        <v>41.102715062400122</v>
      </c>
    </row>
    <row r="57" spans="1:12" hidden="1" x14ac:dyDescent="0.25">
      <c r="A57" s="4"/>
      <c r="B57" s="42">
        <v>9211</v>
      </c>
      <c r="C57" s="43">
        <v>12541825</v>
      </c>
      <c r="D57" s="43">
        <v>11606330</v>
      </c>
      <c r="E57" s="43">
        <v>9577994</v>
      </c>
      <c r="F57" s="44">
        <f t="shared" si="6"/>
        <v>82.523881364738045</v>
      </c>
      <c r="G57" s="43">
        <v>10594427</v>
      </c>
      <c r="H57" s="43">
        <v>9078797</v>
      </c>
      <c r="I57" s="44">
        <f t="shared" si="7"/>
        <v>85.694082369910134</v>
      </c>
      <c r="J57" s="43">
        <v>1011903</v>
      </c>
      <c r="K57" s="43">
        <v>499197</v>
      </c>
      <c r="L57" s="48">
        <f t="shared" si="8"/>
        <v>49.332495308344768</v>
      </c>
    </row>
    <row r="58" spans="1:12" hidden="1" x14ac:dyDescent="0.25">
      <c r="A58" s="4"/>
      <c r="B58" s="42">
        <v>9212</v>
      </c>
      <c r="C58" s="43">
        <v>14331820</v>
      </c>
      <c r="D58" s="43">
        <v>14315957</v>
      </c>
      <c r="E58" s="43">
        <v>11452178</v>
      </c>
      <c r="F58" s="44">
        <f t="shared" si="6"/>
        <v>79.995895489208309</v>
      </c>
      <c r="G58" s="43">
        <v>10945005</v>
      </c>
      <c r="H58" s="43">
        <v>10243619</v>
      </c>
      <c r="I58" s="45">
        <f t="shared" si="7"/>
        <v>93.591725175091284</v>
      </c>
      <c r="J58" s="46">
        <v>3370952</v>
      </c>
      <c r="K58" s="46">
        <v>1208559</v>
      </c>
      <c r="L58" s="47">
        <f t="shared" si="8"/>
        <v>35.852156898110685</v>
      </c>
    </row>
    <row r="59" spans="1:12" hidden="1" x14ac:dyDescent="0.25">
      <c r="B59" s="42">
        <v>9301</v>
      </c>
      <c r="C59" s="43">
        <v>14223500</v>
      </c>
      <c r="D59" s="43">
        <v>2685095</v>
      </c>
      <c r="E59" s="43">
        <v>1729023</v>
      </c>
      <c r="F59" s="44">
        <f t="shared" si="6"/>
        <v>64.393364108160043</v>
      </c>
      <c r="G59" s="43">
        <v>2633753</v>
      </c>
      <c r="H59" s="43">
        <v>1727700</v>
      </c>
      <c r="I59" s="45">
        <f t="shared" si="7"/>
        <v>65.598406532427305</v>
      </c>
      <c r="J59" s="46">
        <v>51342</v>
      </c>
      <c r="K59" s="46">
        <v>1323</v>
      </c>
      <c r="L59" s="49">
        <f t="shared" si="8"/>
        <v>2.5768376767558725</v>
      </c>
    </row>
    <row r="60" spans="1:12" hidden="1" x14ac:dyDescent="0.25">
      <c r="B60" s="42">
        <v>9302</v>
      </c>
      <c r="C60" s="43">
        <v>14223500</v>
      </c>
      <c r="D60" s="43">
        <v>3413548</v>
      </c>
      <c r="E60" s="43">
        <v>2346560</v>
      </c>
      <c r="F60" s="44">
        <f t="shared" si="6"/>
        <v>68.7425517379571</v>
      </c>
      <c r="G60" s="43">
        <v>3285652</v>
      </c>
      <c r="H60" s="43">
        <v>2344068</v>
      </c>
      <c r="I60" s="44">
        <f t="shared" si="7"/>
        <v>71.342552406645623</v>
      </c>
      <c r="J60" s="43">
        <v>127896</v>
      </c>
      <c r="K60" s="43">
        <v>2492</v>
      </c>
      <c r="L60" s="50">
        <f t="shared" si="8"/>
        <v>1.9484581222243071</v>
      </c>
    </row>
    <row r="61" spans="1:12" hidden="1" x14ac:dyDescent="0.25">
      <c r="B61" s="42">
        <v>9303</v>
      </c>
      <c r="C61" s="43">
        <v>14223500</v>
      </c>
      <c r="D61" s="43">
        <v>4182245</v>
      </c>
      <c r="E61" s="43">
        <v>3037492</v>
      </c>
      <c r="F61" s="44">
        <f t="shared" si="6"/>
        <v>72.628265441168566</v>
      </c>
      <c r="G61" s="43">
        <v>3990762</v>
      </c>
      <c r="H61" s="43">
        <v>3028558</v>
      </c>
      <c r="I61" s="44">
        <f t="shared" si="7"/>
        <v>75.889216144686159</v>
      </c>
      <c r="J61" s="43">
        <v>191483</v>
      </c>
      <c r="K61" s="43">
        <v>8933</v>
      </c>
      <c r="L61" s="50">
        <f t="shared" si="8"/>
        <v>4.6651660982959324</v>
      </c>
    </row>
    <row r="62" spans="1:12" hidden="1" x14ac:dyDescent="0.25">
      <c r="B62" s="42">
        <v>9304</v>
      </c>
      <c r="C62" s="43">
        <v>14223500</v>
      </c>
      <c r="D62" s="43">
        <v>5388217</v>
      </c>
      <c r="E62" s="43">
        <v>3681943</v>
      </c>
      <c r="F62" s="44">
        <f t="shared" si="6"/>
        <v>68.333235279870877</v>
      </c>
      <c r="G62" s="43">
        <v>4909662</v>
      </c>
      <c r="H62" s="43">
        <v>3659418</v>
      </c>
      <c r="I62" s="44">
        <f t="shared" si="7"/>
        <v>74.535029091615684</v>
      </c>
      <c r="J62" s="43">
        <v>478555</v>
      </c>
      <c r="K62" s="43">
        <v>22525</v>
      </c>
      <c r="L62" s="50">
        <f t="shared" si="8"/>
        <v>4.7068779973043853</v>
      </c>
    </row>
    <row r="63" spans="1:12" hidden="1" x14ac:dyDescent="0.25">
      <c r="B63" s="42">
        <v>9305</v>
      </c>
      <c r="C63" s="43">
        <v>14223500</v>
      </c>
      <c r="D63" s="43">
        <v>6093646</v>
      </c>
      <c r="E63" s="43">
        <v>4400633</v>
      </c>
      <c r="F63" s="44">
        <f t="shared" si="6"/>
        <v>72.216748396608537</v>
      </c>
      <c r="G63" s="43">
        <v>5553220</v>
      </c>
      <c r="H63" s="43">
        <v>4356679</v>
      </c>
      <c r="I63" s="44">
        <f t="shared" si="7"/>
        <v>78.453203726846766</v>
      </c>
      <c r="J63" s="43">
        <v>540426</v>
      </c>
      <c r="K63" s="43">
        <v>43954</v>
      </c>
      <c r="L63" s="50">
        <f t="shared" si="8"/>
        <v>8.1332134279253765</v>
      </c>
    </row>
    <row r="64" spans="1:12" hidden="1" x14ac:dyDescent="0.25">
      <c r="B64" s="42">
        <v>9306</v>
      </c>
      <c r="C64" s="43">
        <v>14223500</v>
      </c>
      <c r="D64" s="43">
        <v>6902869</v>
      </c>
      <c r="E64" s="43">
        <v>5176750</v>
      </c>
      <c r="F64" s="44">
        <f t="shared" si="6"/>
        <v>74.994179956189228</v>
      </c>
      <c r="G64" s="43">
        <v>6297967</v>
      </c>
      <c r="H64" s="43">
        <v>5054248</v>
      </c>
      <c r="I64" s="44">
        <f t="shared" si="7"/>
        <v>80.252055941226757</v>
      </c>
      <c r="J64" s="43">
        <v>604902</v>
      </c>
      <c r="K64" s="43">
        <v>122501</v>
      </c>
      <c r="L64" s="50">
        <f t="shared" si="8"/>
        <v>20.251379562309264</v>
      </c>
    </row>
    <row r="65" spans="2:12" hidden="1" x14ac:dyDescent="0.25">
      <c r="B65" s="42">
        <v>9307</v>
      </c>
      <c r="C65" s="43">
        <v>14223500</v>
      </c>
      <c r="D65" s="43">
        <v>9130636</v>
      </c>
      <c r="E65" s="43">
        <v>6402833</v>
      </c>
      <c r="F65" s="44">
        <f t="shared" si="6"/>
        <v>70.124720775201197</v>
      </c>
      <c r="G65" s="43">
        <v>8049281</v>
      </c>
      <c r="H65" s="43">
        <v>6216832</v>
      </c>
      <c r="I65" s="44">
        <f t="shared" si="7"/>
        <v>77.234625055331037</v>
      </c>
      <c r="J65" s="43">
        <v>1081355</v>
      </c>
      <c r="K65" s="43">
        <v>186002</v>
      </c>
      <c r="L65" s="50">
        <f t="shared" si="8"/>
        <v>17.200826740524619</v>
      </c>
    </row>
    <row r="66" spans="2:12" hidden="1" x14ac:dyDescent="0.25">
      <c r="B66" s="42">
        <v>9308</v>
      </c>
      <c r="C66" s="43">
        <v>14223500</v>
      </c>
      <c r="D66" s="43">
        <v>10896011</v>
      </c>
      <c r="E66" s="43">
        <v>8060538</v>
      </c>
      <c r="F66" s="44">
        <f t="shared" si="6"/>
        <v>73.976962761876791</v>
      </c>
      <c r="G66" s="43">
        <v>9434086</v>
      </c>
      <c r="H66" s="43">
        <v>7738726</v>
      </c>
      <c r="I66" s="44">
        <f t="shared" si="7"/>
        <v>82.029419702131193</v>
      </c>
      <c r="J66" s="43">
        <v>1461925</v>
      </c>
      <c r="K66" s="43">
        <v>321812</v>
      </c>
      <c r="L66" s="50">
        <f t="shared" si="8"/>
        <v>22.012893958308393</v>
      </c>
    </row>
    <row r="67" spans="2:12" hidden="1" x14ac:dyDescent="0.25">
      <c r="B67" s="42">
        <v>9309</v>
      </c>
      <c r="C67" s="43">
        <v>14223500</v>
      </c>
      <c r="D67" s="43">
        <v>10896011</v>
      </c>
      <c r="E67" s="43">
        <v>8060538</v>
      </c>
      <c r="F67" s="44">
        <f t="shared" si="6"/>
        <v>73.976962761876791</v>
      </c>
      <c r="G67" s="43">
        <v>9434086</v>
      </c>
      <c r="H67" s="43">
        <v>7738726</v>
      </c>
      <c r="I67" s="44">
        <f t="shared" si="7"/>
        <v>82.029419702131193</v>
      </c>
      <c r="J67" s="43">
        <v>1461925</v>
      </c>
      <c r="K67" s="43">
        <v>321812</v>
      </c>
      <c r="L67" s="50">
        <f t="shared" si="8"/>
        <v>22.012893958308393</v>
      </c>
    </row>
    <row r="68" spans="2:12" hidden="1" x14ac:dyDescent="0.25">
      <c r="B68" s="42">
        <v>9310</v>
      </c>
      <c r="C68" s="43">
        <v>15029253</v>
      </c>
      <c r="D68" s="43">
        <v>12683804</v>
      </c>
      <c r="E68" s="43">
        <v>9050573</v>
      </c>
      <c r="F68" s="44">
        <f t="shared" si="6"/>
        <v>71.355352069458021</v>
      </c>
      <c r="G68" s="43">
        <v>10507841</v>
      </c>
      <c r="H68" s="43">
        <v>8511013</v>
      </c>
      <c r="I68" s="44">
        <f t="shared" si="7"/>
        <v>80.996781355941721</v>
      </c>
      <c r="J68" s="43">
        <v>2175963</v>
      </c>
      <c r="K68" s="43">
        <v>539560</v>
      </c>
      <c r="L68" s="50">
        <f t="shared" si="8"/>
        <v>24.796377511933795</v>
      </c>
    </row>
    <row r="69" spans="2:12" hidden="1" x14ac:dyDescent="0.25">
      <c r="B69" s="42">
        <v>9311</v>
      </c>
      <c r="C69" s="43">
        <v>15439826</v>
      </c>
      <c r="D69" s="43">
        <v>13606863</v>
      </c>
      <c r="E69" s="43">
        <v>10471050</v>
      </c>
      <c r="F69" s="44">
        <f t="shared" ref="F69:F100" si="9">E69/D69*100</f>
        <v>76.954181136386836</v>
      </c>
      <c r="G69" s="43">
        <v>11170536</v>
      </c>
      <c r="H69" s="43">
        <v>9755653</v>
      </c>
      <c r="I69" s="44">
        <f t="shared" ref="I69:I100" si="10">H69/G69*100</f>
        <v>87.333794904738681</v>
      </c>
      <c r="J69" s="43">
        <v>2436327</v>
      </c>
      <c r="K69" s="43">
        <v>715397</v>
      </c>
      <c r="L69" s="50">
        <f t="shared" ref="L69:L100" si="11">K69/J69*100</f>
        <v>29.363751253423697</v>
      </c>
    </row>
    <row r="70" spans="2:12" hidden="1" x14ac:dyDescent="0.25">
      <c r="B70" s="42">
        <v>9312</v>
      </c>
      <c r="C70" s="43">
        <v>15439826</v>
      </c>
      <c r="D70" s="43">
        <v>15408245</v>
      </c>
      <c r="E70" s="43">
        <v>12338042</v>
      </c>
      <c r="F70" s="44">
        <f t="shared" si="9"/>
        <v>80.074284903958898</v>
      </c>
      <c r="G70" s="43">
        <v>11662084</v>
      </c>
      <c r="H70" s="43">
        <v>10837442</v>
      </c>
      <c r="I70" s="44">
        <f t="shared" si="10"/>
        <v>92.928862457173182</v>
      </c>
      <c r="J70" s="43">
        <v>3746161</v>
      </c>
      <c r="K70" s="43">
        <v>1500600</v>
      </c>
      <c r="L70" s="50">
        <f t="shared" si="11"/>
        <v>40.057007694009947</v>
      </c>
    </row>
    <row r="71" spans="2:12" hidden="1" x14ac:dyDescent="0.25">
      <c r="B71" s="42">
        <v>9401</v>
      </c>
      <c r="C71" s="43">
        <v>15379220</v>
      </c>
      <c r="D71" s="43">
        <v>2934718</v>
      </c>
      <c r="E71" s="43">
        <v>1759416</v>
      </c>
      <c r="F71" s="44">
        <f t="shared" si="9"/>
        <v>59.951790938686443</v>
      </c>
      <c r="G71" s="43">
        <v>2786749</v>
      </c>
      <c r="H71" s="43">
        <v>1754962</v>
      </c>
      <c r="I71" s="44">
        <f t="shared" si="10"/>
        <v>62.975244630930163</v>
      </c>
      <c r="J71" s="43">
        <v>147969</v>
      </c>
      <c r="K71" s="43">
        <v>4454</v>
      </c>
      <c r="L71" s="50">
        <f t="shared" si="11"/>
        <v>3.0100899512735775</v>
      </c>
    </row>
    <row r="72" spans="2:12" hidden="1" x14ac:dyDescent="0.25">
      <c r="B72" s="42">
        <v>9402</v>
      </c>
      <c r="C72" s="43">
        <v>15379220</v>
      </c>
      <c r="D72" s="43">
        <v>3638904</v>
      </c>
      <c r="E72" s="43">
        <v>2375110</v>
      </c>
      <c r="F72" s="44">
        <f t="shared" si="9"/>
        <v>65.26992742869831</v>
      </c>
      <c r="G72" s="43">
        <v>3396032</v>
      </c>
      <c r="H72" s="43">
        <v>2366368</v>
      </c>
      <c r="I72" s="44">
        <f t="shared" si="10"/>
        <v>69.680379925748639</v>
      </c>
      <c r="J72" s="43">
        <v>242872</v>
      </c>
      <c r="K72" s="43">
        <v>8742</v>
      </c>
      <c r="L72" s="50">
        <f t="shared" si="11"/>
        <v>3.5994268585921798</v>
      </c>
    </row>
    <row r="73" spans="2:12" hidden="1" x14ac:dyDescent="0.25">
      <c r="B73" s="42">
        <v>9403</v>
      </c>
      <c r="C73" s="43">
        <v>15379220</v>
      </c>
      <c r="D73" s="43">
        <v>4441777</v>
      </c>
      <c r="E73" s="43">
        <v>3112654</v>
      </c>
      <c r="F73" s="44">
        <f t="shared" si="9"/>
        <v>70.076773327431795</v>
      </c>
      <c r="G73" s="43">
        <v>4074484</v>
      </c>
      <c r="H73" s="43">
        <v>3080393</v>
      </c>
      <c r="I73" s="44">
        <f t="shared" si="10"/>
        <v>75.602039423887788</v>
      </c>
      <c r="J73" s="43">
        <v>367293</v>
      </c>
      <c r="K73" s="43">
        <v>32261</v>
      </c>
      <c r="L73" s="50">
        <f t="shared" si="11"/>
        <v>8.7834508144723689</v>
      </c>
    </row>
    <row r="74" spans="2:12" hidden="1" x14ac:dyDescent="0.25">
      <c r="B74" s="42">
        <v>9404</v>
      </c>
      <c r="C74" s="43">
        <v>15379220</v>
      </c>
      <c r="D74" s="43">
        <v>5560022</v>
      </c>
      <c r="E74" s="43">
        <v>3870483</v>
      </c>
      <c r="F74" s="44">
        <f t="shared" si="9"/>
        <v>69.612728151075657</v>
      </c>
      <c r="G74" s="43">
        <v>4988149</v>
      </c>
      <c r="H74" s="43">
        <v>3781308</v>
      </c>
      <c r="I74" s="44">
        <f t="shared" si="10"/>
        <v>75.80583499009353</v>
      </c>
      <c r="J74" s="43">
        <v>571873</v>
      </c>
      <c r="K74" s="43">
        <v>89175</v>
      </c>
      <c r="L74" s="50">
        <f t="shared" si="11"/>
        <v>15.593497157585686</v>
      </c>
    </row>
    <row r="75" spans="2:12" hidden="1" x14ac:dyDescent="0.25">
      <c r="B75" s="42">
        <v>9405</v>
      </c>
      <c r="C75" s="43">
        <v>15379220</v>
      </c>
      <c r="D75" s="43">
        <v>6359971</v>
      </c>
      <c r="E75" s="43">
        <v>4651359</v>
      </c>
      <c r="F75" s="44">
        <f t="shared" si="9"/>
        <v>73.134908948484195</v>
      </c>
      <c r="G75" s="43">
        <v>5672812</v>
      </c>
      <c r="H75" s="43">
        <v>4511316</v>
      </c>
      <c r="I75" s="44">
        <f t="shared" si="10"/>
        <v>79.525216065683125</v>
      </c>
      <c r="J75" s="43">
        <v>687159</v>
      </c>
      <c r="K75" s="43">
        <v>143043</v>
      </c>
      <c r="L75" s="50">
        <f t="shared" si="11"/>
        <v>20.81657956892073</v>
      </c>
    </row>
    <row r="76" spans="2:12" hidden="1" x14ac:dyDescent="0.25">
      <c r="B76" s="42">
        <v>9406</v>
      </c>
      <c r="C76" s="43">
        <v>15379220</v>
      </c>
      <c r="D76" s="43">
        <v>7347725</v>
      </c>
      <c r="E76" s="43">
        <v>5723234</v>
      </c>
      <c r="F76" s="44">
        <f t="shared" si="9"/>
        <v>77.89123844455257</v>
      </c>
      <c r="G76" s="43">
        <v>6531574</v>
      </c>
      <c r="H76" s="43">
        <v>5514626</v>
      </c>
      <c r="I76" s="44">
        <f t="shared" si="10"/>
        <v>84.430276683690636</v>
      </c>
      <c r="J76" s="43">
        <v>816151</v>
      </c>
      <c r="K76" s="43">
        <v>208608</v>
      </c>
      <c r="L76" s="50">
        <f t="shared" si="11"/>
        <v>25.559976033846677</v>
      </c>
    </row>
    <row r="77" spans="2:12" hidden="1" x14ac:dyDescent="0.25">
      <c r="B77" s="42">
        <v>9407</v>
      </c>
      <c r="C77" s="43">
        <v>15379220</v>
      </c>
      <c r="D77" s="43">
        <v>9273597</v>
      </c>
      <c r="E77" s="43">
        <v>7041216</v>
      </c>
      <c r="F77" s="44">
        <f t="shared" si="9"/>
        <v>75.927560794371374</v>
      </c>
      <c r="G77" s="43">
        <v>8186923</v>
      </c>
      <c r="H77" s="43">
        <v>6774416</v>
      </c>
      <c r="I77" s="44">
        <f t="shared" si="10"/>
        <v>82.746790216544113</v>
      </c>
      <c r="J77" s="43">
        <v>1086674</v>
      </c>
      <c r="K77" s="43">
        <v>266800</v>
      </c>
      <c r="L77" s="50">
        <f t="shared" si="11"/>
        <v>24.551981551044747</v>
      </c>
    </row>
    <row r="78" spans="2:12" hidden="1" x14ac:dyDescent="0.25">
      <c r="B78" s="42">
        <v>9408</v>
      </c>
      <c r="C78" s="43">
        <v>15379220</v>
      </c>
      <c r="D78" s="43">
        <v>10440132</v>
      </c>
      <c r="E78" s="43">
        <v>7958483</v>
      </c>
      <c r="F78" s="44">
        <f t="shared" si="9"/>
        <v>76.229716252629757</v>
      </c>
      <c r="G78" s="43">
        <v>9094473</v>
      </c>
      <c r="H78" s="43">
        <v>7592165</v>
      </c>
      <c r="I78" s="44">
        <f t="shared" si="10"/>
        <v>83.481087909106989</v>
      </c>
      <c r="J78" s="43">
        <v>1345659</v>
      </c>
      <c r="K78" s="43">
        <v>366318</v>
      </c>
      <c r="L78" s="50">
        <f t="shared" si="11"/>
        <v>27.222201166863226</v>
      </c>
    </row>
    <row r="79" spans="2:12" hidden="1" x14ac:dyDescent="0.25">
      <c r="B79" s="42">
        <v>9409</v>
      </c>
      <c r="C79" s="43">
        <v>15379220</v>
      </c>
      <c r="D79" s="43">
        <v>11395642</v>
      </c>
      <c r="E79" s="43">
        <v>9006021</v>
      </c>
      <c r="F79" s="44">
        <f t="shared" si="9"/>
        <v>79.030396005771337</v>
      </c>
      <c r="G79" s="43">
        <v>9841136</v>
      </c>
      <c r="H79" s="43">
        <v>8449943</v>
      </c>
      <c r="I79" s="44">
        <f t="shared" si="10"/>
        <v>85.863491775746212</v>
      </c>
      <c r="J79" s="43">
        <v>1554506</v>
      </c>
      <c r="K79" s="43">
        <v>556078</v>
      </c>
      <c r="L79" s="50">
        <f t="shared" si="11"/>
        <v>35.772007312934143</v>
      </c>
    </row>
    <row r="80" spans="2:12" hidden="1" x14ac:dyDescent="0.25">
      <c r="B80" s="42">
        <v>9410</v>
      </c>
      <c r="C80" s="43">
        <v>15407567</v>
      </c>
      <c r="D80" s="43">
        <v>12924230</v>
      </c>
      <c r="E80" s="43">
        <v>9997132</v>
      </c>
      <c r="F80" s="44">
        <f t="shared" si="9"/>
        <v>77.351857712219612</v>
      </c>
      <c r="G80" s="43">
        <v>10879967</v>
      </c>
      <c r="H80" s="43">
        <v>9257831</v>
      </c>
      <c r="I80" s="44">
        <f t="shared" si="10"/>
        <v>85.090616543230325</v>
      </c>
      <c r="J80" s="43">
        <v>2044263</v>
      </c>
      <c r="K80" s="43">
        <v>739300</v>
      </c>
      <c r="L80" s="50">
        <f t="shared" si="11"/>
        <v>36.164622653738782</v>
      </c>
    </row>
    <row r="81" spans="2:12" hidden="1" x14ac:dyDescent="0.25">
      <c r="B81" s="42">
        <v>9411</v>
      </c>
      <c r="C81" s="43">
        <v>15407567</v>
      </c>
      <c r="D81" s="43">
        <v>13644684</v>
      </c>
      <c r="E81" s="43">
        <v>11246291</v>
      </c>
      <c r="F81" s="44">
        <f t="shared" si="9"/>
        <v>82.422509748118756</v>
      </c>
      <c r="G81" s="43">
        <v>11413581</v>
      </c>
      <c r="H81" s="43">
        <v>10337935</v>
      </c>
      <c r="I81" s="44">
        <f t="shared" si="10"/>
        <v>90.575736046381934</v>
      </c>
      <c r="J81" s="43">
        <v>2231103</v>
      </c>
      <c r="K81" s="43">
        <v>908357</v>
      </c>
      <c r="L81" s="50">
        <f t="shared" si="11"/>
        <v>40.713360163112142</v>
      </c>
    </row>
    <row r="82" spans="2:12" hidden="1" x14ac:dyDescent="0.25">
      <c r="B82" s="42">
        <v>9412</v>
      </c>
      <c r="C82" s="43">
        <v>15407567</v>
      </c>
      <c r="D82" s="43">
        <v>15315655</v>
      </c>
      <c r="E82" s="43">
        <v>13115988</v>
      </c>
      <c r="F82" s="44">
        <f t="shared" si="9"/>
        <v>85.637786957201627</v>
      </c>
      <c r="G82" s="43">
        <v>12046205</v>
      </c>
      <c r="H82" s="43">
        <v>11502997</v>
      </c>
      <c r="I82" s="44">
        <f t="shared" si="10"/>
        <v>95.490629621528115</v>
      </c>
      <c r="J82" s="43">
        <v>3269450</v>
      </c>
      <c r="K82" s="43">
        <v>1612991</v>
      </c>
      <c r="L82" s="50">
        <f t="shared" si="11"/>
        <v>49.335239872149749</v>
      </c>
    </row>
    <row r="83" spans="2:12" x14ac:dyDescent="0.25">
      <c r="B83" s="42">
        <v>9501</v>
      </c>
      <c r="C83" s="54">
        <v>15199960</v>
      </c>
      <c r="D83" s="54">
        <v>2755464</v>
      </c>
      <c r="E83" s="54">
        <v>2299691</v>
      </c>
      <c r="F83" s="55">
        <f t="shared" si="9"/>
        <v>83.45930122839566</v>
      </c>
      <c r="G83" s="54">
        <v>2723104</v>
      </c>
      <c r="H83" s="54">
        <v>2297728</v>
      </c>
      <c r="I83" s="55">
        <f t="shared" si="10"/>
        <v>84.379002785057054</v>
      </c>
      <c r="J83" s="54">
        <v>32360</v>
      </c>
      <c r="K83" s="54">
        <v>1963</v>
      </c>
      <c r="L83" s="56">
        <f t="shared" si="11"/>
        <v>6.066131025957973</v>
      </c>
    </row>
    <row r="84" spans="2:12" x14ac:dyDescent="0.25">
      <c r="B84" s="42">
        <v>9502</v>
      </c>
      <c r="C84" s="54">
        <v>15199960</v>
      </c>
      <c r="D84" s="54">
        <v>3399435</v>
      </c>
      <c r="E84" s="54">
        <v>2466478</v>
      </c>
      <c r="F84" s="55">
        <f t="shared" si="9"/>
        <v>72.555527609735151</v>
      </c>
      <c r="G84" s="54">
        <v>3310215</v>
      </c>
      <c r="H84" s="54">
        <v>2462991</v>
      </c>
      <c r="I84" s="55">
        <f t="shared" si="10"/>
        <v>74.405771226340278</v>
      </c>
      <c r="J84" s="54">
        <v>89220</v>
      </c>
      <c r="K84" s="54">
        <v>3487</v>
      </c>
      <c r="L84" s="56">
        <f t="shared" si="11"/>
        <v>3.9083165209594259</v>
      </c>
    </row>
    <row r="85" spans="2:12" x14ac:dyDescent="0.25">
      <c r="B85" s="42">
        <v>9503</v>
      </c>
      <c r="C85" s="54">
        <v>15199960</v>
      </c>
      <c r="D85" s="54">
        <v>4292425</v>
      </c>
      <c r="E85" s="54">
        <v>3203100</v>
      </c>
      <c r="F85" s="55">
        <f t="shared" si="9"/>
        <v>74.622154143636749</v>
      </c>
      <c r="G85" s="54">
        <v>4082439</v>
      </c>
      <c r="H85" s="54">
        <v>3173258</v>
      </c>
      <c r="I85" s="55">
        <f t="shared" si="10"/>
        <v>77.729465155511207</v>
      </c>
      <c r="J85" s="54">
        <v>209986</v>
      </c>
      <c r="K85" s="54">
        <v>29842</v>
      </c>
      <c r="L85" s="56">
        <f t="shared" si="11"/>
        <v>14.21142361871744</v>
      </c>
    </row>
    <row r="86" spans="2:12" x14ac:dyDescent="0.25">
      <c r="B86" s="42">
        <v>9504</v>
      </c>
      <c r="C86" s="54">
        <v>15199960</v>
      </c>
      <c r="D86" s="54">
        <v>5346043</v>
      </c>
      <c r="E86" s="54">
        <v>3963395</v>
      </c>
      <c r="F86" s="55">
        <f t="shared" si="9"/>
        <v>74.136983185507489</v>
      </c>
      <c r="G86" s="54">
        <v>5052301</v>
      </c>
      <c r="H86" s="54">
        <v>3919557</v>
      </c>
      <c r="I86" s="55">
        <f t="shared" si="10"/>
        <v>77.57964143466512</v>
      </c>
      <c r="J86" s="54">
        <v>293742</v>
      </c>
      <c r="K86" s="54">
        <v>43838</v>
      </c>
      <c r="L86" s="56">
        <f t="shared" si="11"/>
        <v>14.92398090841623</v>
      </c>
    </row>
    <row r="87" spans="2:12" x14ac:dyDescent="0.25">
      <c r="B87" s="42">
        <v>9505</v>
      </c>
      <c r="C87" s="54">
        <v>15199960</v>
      </c>
      <c r="D87" s="54">
        <v>6146900</v>
      </c>
      <c r="E87" s="54">
        <v>4771949</v>
      </c>
      <c r="F87" s="55">
        <f t="shared" si="9"/>
        <v>77.631798142152945</v>
      </c>
      <c r="G87" s="54">
        <v>5779590</v>
      </c>
      <c r="H87" s="54">
        <v>4681730</v>
      </c>
      <c r="I87" s="55">
        <f t="shared" si="10"/>
        <v>81.004534923757561</v>
      </c>
      <c r="J87" s="54">
        <v>367310</v>
      </c>
      <c r="K87" s="54">
        <v>90219</v>
      </c>
      <c r="L87" s="56">
        <f t="shared" si="11"/>
        <v>24.562086520922382</v>
      </c>
    </row>
    <row r="88" spans="2:12" x14ac:dyDescent="0.25">
      <c r="B88" s="42">
        <v>9506</v>
      </c>
      <c r="C88" s="54">
        <v>15199960</v>
      </c>
      <c r="D88" s="54">
        <v>7361547</v>
      </c>
      <c r="E88" s="54">
        <v>5878993</v>
      </c>
      <c r="F88" s="55">
        <f t="shared" si="9"/>
        <v>79.860836316062361</v>
      </c>
      <c r="G88" s="54">
        <v>6863280</v>
      </c>
      <c r="H88" s="54">
        <v>5718595</v>
      </c>
      <c r="I88" s="55">
        <f t="shared" si="10"/>
        <v>83.321604247531795</v>
      </c>
      <c r="J88" s="54">
        <v>498267</v>
      </c>
      <c r="K88" s="54">
        <v>160398</v>
      </c>
      <c r="L88" s="56">
        <f t="shared" si="11"/>
        <v>32.191174611202428</v>
      </c>
    </row>
    <row r="89" spans="2:12" x14ac:dyDescent="0.25">
      <c r="B89" s="42">
        <v>9507</v>
      </c>
      <c r="C89" s="54">
        <v>15199960</v>
      </c>
      <c r="D89" s="54">
        <v>9159039</v>
      </c>
      <c r="E89" s="54">
        <v>7152588</v>
      </c>
      <c r="F89" s="55">
        <f t="shared" si="9"/>
        <v>78.093214801247157</v>
      </c>
      <c r="G89" s="54">
        <v>8419880</v>
      </c>
      <c r="H89" s="54">
        <v>6859194</v>
      </c>
      <c r="I89" s="55">
        <f t="shared" si="10"/>
        <v>81.464272649966503</v>
      </c>
      <c r="J89" s="54">
        <v>739159</v>
      </c>
      <c r="K89" s="54">
        <v>293394</v>
      </c>
      <c r="L89" s="56">
        <f t="shared" si="11"/>
        <v>39.692948337231911</v>
      </c>
    </row>
    <row r="90" spans="2:12" x14ac:dyDescent="0.25">
      <c r="B90" s="42">
        <v>9508</v>
      </c>
      <c r="C90" s="54">
        <v>15199960</v>
      </c>
      <c r="D90" s="54">
        <v>10194401</v>
      </c>
      <c r="E90" s="54">
        <v>8067773</v>
      </c>
      <c r="F90" s="55">
        <f t="shared" si="9"/>
        <v>79.139254969468041</v>
      </c>
      <c r="G90" s="54">
        <v>9265352</v>
      </c>
      <c r="H90" s="54">
        <v>7650408</v>
      </c>
      <c r="I90" s="55">
        <f t="shared" si="10"/>
        <v>82.570073970206423</v>
      </c>
      <c r="J90" s="54">
        <v>929049</v>
      </c>
      <c r="K90" s="54">
        <v>417365</v>
      </c>
      <c r="L90" s="56">
        <f t="shared" si="11"/>
        <v>44.923895295081309</v>
      </c>
    </row>
    <row r="91" spans="2:12" x14ac:dyDescent="0.25">
      <c r="B91" s="42">
        <v>9509</v>
      </c>
      <c r="C91" s="54">
        <v>15199960</v>
      </c>
      <c r="D91" s="54">
        <v>11175719</v>
      </c>
      <c r="E91" s="54">
        <v>9090022</v>
      </c>
      <c r="F91" s="55">
        <f t="shared" si="9"/>
        <v>81.33724550518852</v>
      </c>
      <c r="G91" s="54">
        <v>10101344</v>
      </c>
      <c r="H91" s="54">
        <v>8545757</v>
      </c>
      <c r="I91" s="55">
        <f t="shared" si="10"/>
        <v>84.600197755862979</v>
      </c>
      <c r="J91" s="54">
        <v>1074375</v>
      </c>
      <c r="K91" s="54">
        <v>544265</v>
      </c>
      <c r="L91" s="56">
        <f t="shared" si="11"/>
        <v>50.658755090168704</v>
      </c>
    </row>
    <row r="92" spans="2:12" x14ac:dyDescent="0.25">
      <c r="B92" s="42">
        <v>9510</v>
      </c>
      <c r="C92" s="54">
        <v>16271547</v>
      </c>
      <c r="D92" s="54">
        <v>12730838</v>
      </c>
      <c r="E92" s="54">
        <v>10060554</v>
      </c>
      <c r="F92" s="55">
        <f t="shared" si="9"/>
        <v>79.025072819244102</v>
      </c>
      <c r="G92" s="54">
        <v>11082882</v>
      </c>
      <c r="H92" s="54">
        <v>9337686</v>
      </c>
      <c r="I92" s="55">
        <f t="shared" si="10"/>
        <v>84.25322943977929</v>
      </c>
      <c r="J92" s="54">
        <v>1647956</v>
      </c>
      <c r="K92" s="54">
        <v>722869</v>
      </c>
      <c r="L92" s="56">
        <f t="shared" si="11"/>
        <v>43.864581335909456</v>
      </c>
    </row>
    <row r="93" spans="2:12" x14ac:dyDescent="0.25">
      <c r="B93" s="42">
        <v>9511</v>
      </c>
      <c r="C93" s="54">
        <v>16271547</v>
      </c>
      <c r="D93" s="54">
        <v>13871905</v>
      </c>
      <c r="E93" s="54">
        <v>11446555</v>
      </c>
      <c r="F93" s="55">
        <f t="shared" si="9"/>
        <v>82.516099987708969</v>
      </c>
      <c r="G93" s="54">
        <v>11786120</v>
      </c>
      <c r="H93" s="54">
        <v>10414726</v>
      </c>
      <c r="I93" s="55">
        <f t="shared" si="10"/>
        <v>88.36433024608607</v>
      </c>
      <c r="J93" s="54">
        <v>2085785</v>
      </c>
      <c r="K93" s="54">
        <v>1031829</v>
      </c>
      <c r="L93" s="56">
        <f t="shared" si="11"/>
        <v>49.469576202724639</v>
      </c>
    </row>
    <row r="94" spans="2:12" x14ac:dyDescent="0.25">
      <c r="B94" s="42">
        <v>9512</v>
      </c>
      <c r="C94" s="54">
        <v>16271547</v>
      </c>
      <c r="D94" s="54">
        <v>14916169</v>
      </c>
      <c r="E94" s="54">
        <v>13173588</v>
      </c>
      <c r="F94" s="55">
        <f t="shared" si="9"/>
        <v>88.317502972780744</v>
      </c>
      <c r="G94" s="54">
        <v>12413490</v>
      </c>
      <c r="H94" s="54">
        <v>11596242</v>
      </c>
      <c r="I94" s="55">
        <f t="shared" si="10"/>
        <v>93.416452585050607</v>
      </c>
      <c r="J94" s="54">
        <v>2502679</v>
      </c>
      <c r="K94" s="54">
        <v>1577346</v>
      </c>
      <c r="L94" s="56">
        <f t="shared" si="11"/>
        <v>63.026301015831429</v>
      </c>
    </row>
    <row r="95" spans="2:12" x14ac:dyDescent="0.25">
      <c r="B95" s="42">
        <v>9601</v>
      </c>
      <c r="C95" s="54">
        <v>17782441</v>
      </c>
      <c r="D95" s="54">
        <v>2311596</v>
      </c>
      <c r="E95" s="54">
        <v>1032166</v>
      </c>
      <c r="F95" s="55">
        <f t="shared" si="9"/>
        <v>44.651660584288948</v>
      </c>
      <c r="G95" s="54">
        <v>2224325</v>
      </c>
      <c r="H95" s="54">
        <v>1031238</v>
      </c>
      <c r="I95" s="55">
        <f t="shared" si="10"/>
        <v>46.361840108797054</v>
      </c>
      <c r="J95" s="54">
        <v>87271</v>
      </c>
      <c r="K95" s="54">
        <v>929</v>
      </c>
      <c r="L95" s="56">
        <f t="shared" si="11"/>
        <v>1.0645002349004824</v>
      </c>
    </row>
    <row r="96" spans="2:12" x14ac:dyDescent="0.25">
      <c r="B96" s="42">
        <v>9602</v>
      </c>
      <c r="C96" s="54">
        <v>17782441</v>
      </c>
      <c r="D96" s="54">
        <v>3835731</v>
      </c>
      <c r="E96" s="54">
        <v>2510578</v>
      </c>
      <c r="F96" s="55">
        <f t="shared" si="9"/>
        <v>65.452400077064837</v>
      </c>
      <c r="G96" s="54">
        <v>3723614</v>
      </c>
      <c r="H96" s="54">
        <v>2481049</v>
      </c>
      <c r="I96" s="55">
        <f t="shared" si="10"/>
        <v>66.630134057934043</v>
      </c>
      <c r="J96" s="54">
        <v>112117</v>
      </c>
      <c r="K96" s="54">
        <v>29529</v>
      </c>
      <c r="L96" s="56">
        <f t="shared" si="11"/>
        <v>26.337665117689557</v>
      </c>
    </row>
    <row r="97" spans="2:12" x14ac:dyDescent="0.25">
      <c r="B97" s="42">
        <v>9603</v>
      </c>
      <c r="C97" s="54">
        <v>17782441</v>
      </c>
      <c r="D97" s="54">
        <v>4508860</v>
      </c>
      <c r="E97" s="54">
        <v>3281322</v>
      </c>
      <c r="F97" s="55">
        <f t="shared" si="9"/>
        <v>72.774980815549824</v>
      </c>
      <c r="G97" s="54">
        <v>4345102</v>
      </c>
      <c r="H97" s="54">
        <v>3229812</v>
      </c>
      <c r="I97" s="55">
        <f t="shared" si="10"/>
        <v>74.332248126741334</v>
      </c>
      <c r="J97" s="54">
        <v>163758</v>
      </c>
      <c r="K97" s="54">
        <v>51510</v>
      </c>
      <c r="L97" s="56">
        <f t="shared" si="11"/>
        <v>31.454951819147769</v>
      </c>
    </row>
    <row r="98" spans="2:12" x14ac:dyDescent="0.25">
      <c r="B98" s="42">
        <v>9604</v>
      </c>
      <c r="C98" s="54">
        <v>17782441</v>
      </c>
      <c r="D98" s="54">
        <v>5589527</v>
      </c>
      <c r="E98" s="54">
        <v>4113273</v>
      </c>
      <c r="F98" s="55">
        <f t="shared" si="9"/>
        <v>73.588928007682938</v>
      </c>
      <c r="G98" s="54">
        <v>5287867</v>
      </c>
      <c r="H98" s="54">
        <v>3996791</v>
      </c>
      <c r="I98" s="55">
        <f t="shared" si="10"/>
        <v>75.584181674766029</v>
      </c>
      <c r="J98" s="54">
        <v>301660</v>
      </c>
      <c r="K98" s="54">
        <v>116482</v>
      </c>
      <c r="L98" s="56">
        <f t="shared" si="11"/>
        <v>38.61367102035404</v>
      </c>
    </row>
    <row r="99" spans="2:12" x14ac:dyDescent="0.25">
      <c r="B99" s="42">
        <v>9605</v>
      </c>
      <c r="C99" s="54">
        <v>17782441</v>
      </c>
      <c r="D99" s="54">
        <v>6374853</v>
      </c>
      <c r="E99" s="54">
        <v>4981941</v>
      </c>
      <c r="F99" s="55">
        <f t="shared" si="9"/>
        <v>78.149896162311506</v>
      </c>
      <c r="G99" s="54">
        <v>5964117</v>
      </c>
      <c r="H99" s="54">
        <v>4739944</v>
      </c>
      <c r="I99" s="55">
        <f t="shared" si="10"/>
        <v>79.474363095157258</v>
      </c>
      <c r="J99" s="54">
        <v>410736</v>
      </c>
      <c r="K99" s="54">
        <v>241997</v>
      </c>
      <c r="L99" s="56">
        <f t="shared" si="11"/>
        <v>58.917893732227022</v>
      </c>
    </row>
    <row r="100" spans="2:12" x14ac:dyDescent="0.25">
      <c r="B100" s="42">
        <v>9606</v>
      </c>
      <c r="C100" s="54">
        <v>17782441</v>
      </c>
      <c r="D100" s="54">
        <v>7813874</v>
      </c>
      <c r="E100" s="54">
        <v>6331683</v>
      </c>
      <c r="F100" s="55">
        <f t="shared" si="9"/>
        <v>81.031291264742691</v>
      </c>
      <c r="G100" s="54">
        <v>7201644</v>
      </c>
      <c r="H100" s="54">
        <v>5972917</v>
      </c>
      <c r="I100" s="55">
        <f t="shared" si="10"/>
        <v>82.938242990072823</v>
      </c>
      <c r="J100" s="54">
        <v>612230</v>
      </c>
      <c r="K100" s="54">
        <v>358766</v>
      </c>
      <c r="L100" s="56">
        <f t="shared" si="11"/>
        <v>58.599872596899857</v>
      </c>
    </row>
    <row r="101" spans="2:12" x14ac:dyDescent="0.25">
      <c r="B101" s="42">
        <v>9607</v>
      </c>
      <c r="C101" s="54">
        <v>17782441</v>
      </c>
      <c r="D101" s="54">
        <v>9406375</v>
      </c>
      <c r="E101" s="54">
        <v>7700162</v>
      </c>
      <c r="F101" s="55">
        <f t="shared" ref="F101:F132" si="12">E101/D101*100</f>
        <v>81.861099520272148</v>
      </c>
      <c r="G101" s="54">
        <v>8552771</v>
      </c>
      <c r="H101" s="54">
        <v>7177215</v>
      </c>
      <c r="I101" s="55">
        <f t="shared" ref="I101:I132" si="13">H101/G101*100</f>
        <v>83.91683818028099</v>
      </c>
      <c r="J101" s="54">
        <v>853604</v>
      </c>
      <c r="K101" s="54">
        <v>522947</v>
      </c>
      <c r="L101" s="56">
        <f t="shared" ref="L101:L132" si="14">K101/J101*100</f>
        <v>61.263419571604629</v>
      </c>
    </row>
    <row r="102" spans="2:12" x14ac:dyDescent="0.25">
      <c r="B102" s="42">
        <v>9608</v>
      </c>
      <c r="C102" s="54">
        <v>17782441</v>
      </c>
      <c r="D102" s="54">
        <v>10259967</v>
      </c>
      <c r="E102" s="54">
        <v>8623434</v>
      </c>
      <c r="F102" s="55">
        <f t="shared" si="12"/>
        <v>84.049334661602714</v>
      </c>
      <c r="G102" s="54">
        <v>9214751</v>
      </c>
      <c r="H102" s="54">
        <v>7953176</v>
      </c>
      <c r="I102" s="55">
        <f t="shared" si="13"/>
        <v>86.309179705452692</v>
      </c>
      <c r="J102" s="54">
        <v>1045216</v>
      </c>
      <c r="K102" s="54">
        <v>670258</v>
      </c>
      <c r="L102" s="56">
        <f t="shared" si="14"/>
        <v>64.126266723815945</v>
      </c>
    </row>
    <row r="103" spans="2:12" x14ac:dyDescent="0.25">
      <c r="B103" s="42">
        <v>9609</v>
      </c>
      <c r="C103" s="57">
        <v>17782441</v>
      </c>
      <c r="D103" s="58">
        <v>11344217</v>
      </c>
      <c r="E103" s="57">
        <v>9665637</v>
      </c>
      <c r="F103" s="55">
        <f t="shared" si="12"/>
        <v>85.203209705879217</v>
      </c>
      <c r="G103" s="59">
        <v>10171350</v>
      </c>
      <c r="H103" s="60">
        <v>8871411</v>
      </c>
      <c r="I103" s="55">
        <f t="shared" si="13"/>
        <v>87.219602117712995</v>
      </c>
      <c r="J103" s="59">
        <v>1172867</v>
      </c>
      <c r="K103" s="59">
        <v>794226</v>
      </c>
      <c r="L103" s="56">
        <f t="shared" si="14"/>
        <v>67.716629421750298</v>
      </c>
    </row>
    <row r="104" spans="2:12" x14ac:dyDescent="0.25">
      <c r="B104" s="42">
        <v>9610</v>
      </c>
      <c r="C104" s="57">
        <v>16929151</v>
      </c>
      <c r="D104" s="58">
        <v>12921021</v>
      </c>
      <c r="E104" s="57">
        <v>10807795</v>
      </c>
      <c r="F104" s="55">
        <f t="shared" si="12"/>
        <v>83.645054055712777</v>
      </c>
      <c r="G104" s="59">
        <v>11137524</v>
      </c>
      <c r="H104" s="60">
        <v>9699085</v>
      </c>
      <c r="I104" s="55">
        <f t="shared" si="13"/>
        <v>87.084750614229876</v>
      </c>
      <c r="J104" s="59">
        <v>1783497</v>
      </c>
      <c r="K104" s="59">
        <v>1108710</v>
      </c>
      <c r="L104" s="56">
        <f t="shared" si="14"/>
        <v>62.164948973841838</v>
      </c>
    </row>
    <row r="105" spans="2:12" x14ac:dyDescent="0.25">
      <c r="B105" s="42">
        <v>9611</v>
      </c>
      <c r="C105" s="57">
        <v>16929151</v>
      </c>
      <c r="D105" s="58">
        <v>14106266</v>
      </c>
      <c r="E105" s="57">
        <v>11906407</v>
      </c>
      <c r="F105" s="55">
        <f t="shared" si="12"/>
        <v>84.405093452796081</v>
      </c>
      <c r="G105" s="59">
        <v>11986397</v>
      </c>
      <c r="H105" s="60">
        <v>10515757</v>
      </c>
      <c r="I105" s="55">
        <f t="shared" si="13"/>
        <v>87.730758458943086</v>
      </c>
      <c r="J105" s="59">
        <v>2119869</v>
      </c>
      <c r="K105" s="59">
        <v>1390650</v>
      </c>
      <c r="L105" s="56">
        <f t="shared" si="14"/>
        <v>65.600751744565343</v>
      </c>
    </row>
    <row r="106" spans="2:12" x14ac:dyDescent="0.25">
      <c r="B106" s="42">
        <v>9612</v>
      </c>
      <c r="C106" s="57">
        <v>16929151</v>
      </c>
      <c r="D106" s="58">
        <v>15259774</v>
      </c>
      <c r="E106" s="57">
        <v>13782539</v>
      </c>
      <c r="F106" s="55">
        <f t="shared" si="12"/>
        <v>90.319417574598418</v>
      </c>
      <c r="G106" s="59">
        <v>12474599</v>
      </c>
      <c r="H106" s="60">
        <v>11653906</v>
      </c>
      <c r="I106" s="55">
        <f t="shared" si="13"/>
        <v>93.421087122720337</v>
      </c>
      <c r="J106" s="59">
        <v>2785175</v>
      </c>
      <c r="K106" s="59">
        <v>2128633</v>
      </c>
      <c r="L106" s="56">
        <f t="shared" si="14"/>
        <v>76.427262200759387</v>
      </c>
    </row>
    <row r="107" spans="2:12" hidden="1" x14ac:dyDescent="0.25">
      <c r="B107" s="42">
        <v>9701</v>
      </c>
      <c r="C107" s="57" t="s">
        <v>9</v>
      </c>
      <c r="D107" s="58" t="s">
        <v>9</v>
      </c>
      <c r="E107" s="57">
        <v>1702712</v>
      </c>
      <c r="F107" s="55" t="e">
        <f t="shared" si="12"/>
        <v>#VALUE!</v>
      </c>
      <c r="G107" s="59" t="s">
        <v>9</v>
      </c>
      <c r="H107" s="60">
        <v>1700443</v>
      </c>
      <c r="I107" s="55" t="e">
        <f t="shared" si="13"/>
        <v>#VALUE!</v>
      </c>
      <c r="J107" s="59" t="s">
        <v>9</v>
      </c>
      <c r="K107" s="59">
        <v>2269</v>
      </c>
      <c r="L107" s="56" t="e">
        <f t="shared" si="14"/>
        <v>#VALUE!</v>
      </c>
    </row>
    <row r="108" spans="2:12" hidden="1" x14ac:dyDescent="0.25">
      <c r="B108" s="42">
        <v>9702</v>
      </c>
      <c r="C108" s="57" t="s">
        <v>9</v>
      </c>
      <c r="D108" s="58" t="s">
        <v>9</v>
      </c>
      <c r="E108" s="57">
        <v>2510456</v>
      </c>
      <c r="F108" s="55" t="e">
        <f t="shared" si="12"/>
        <v>#VALUE!</v>
      </c>
      <c r="G108" s="59" t="s">
        <v>9</v>
      </c>
      <c r="H108" s="60">
        <v>2509667</v>
      </c>
      <c r="I108" s="55" t="e">
        <f t="shared" si="13"/>
        <v>#VALUE!</v>
      </c>
      <c r="J108" s="59" t="s">
        <v>9</v>
      </c>
      <c r="K108" s="59">
        <v>789</v>
      </c>
      <c r="L108" s="56" t="e">
        <f t="shared" si="14"/>
        <v>#VALUE!</v>
      </c>
    </row>
    <row r="109" spans="2:12" hidden="1" x14ac:dyDescent="0.25">
      <c r="B109" s="42">
        <v>9703</v>
      </c>
      <c r="C109" s="61" t="s">
        <v>9</v>
      </c>
      <c r="D109" s="62" t="s">
        <v>9</v>
      </c>
      <c r="E109" s="57">
        <v>3371682</v>
      </c>
      <c r="F109" s="63" t="e">
        <f t="shared" si="12"/>
        <v>#VALUE!</v>
      </c>
      <c r="G109" s="59" t="s">
        <v>9</v>
      </c>
      <c r="H109" s="60">
        <v>3253637</v>
      </c>
      <c r="I109" s="63" t="e">
        <f t="shared" si="13"/>
        <v>#VALUE!</v>
      </c>
      <c r="J109" s="61" t="s">
        <v>9</v>
      </c>
      <c r="K109" s="61">
        <v>118045</v>
      </c>
      <c r="L109" s="64" t="e">
        <f t="shared" si="14"/>
        <v>#VALUE!</v>
      </c>
    </row>
    <row r="110" spans="2:12" x14ac:dyDescent="0.25">
      <c r="B110" s="42">
        <v>9704</v>
      </c>
      <c r="C110" s="57">
        <v>15831033</v>
      </c>
      <c r="D110" s="58">
        <v>5051326</v>
      </c>
      <c r="E110" s="57">
        <v>4150962</v>
      </c>
      <c r="F110" s="55">
        <f t="shared" si="12"/>
        <v>82.175690105924659</v>
      </c>
      <c r="G110" s="59">
        <v>4813940</v>
      </c>
      <c r="H110" s="60">
        <v>3937932</v>
      </c>
      <c r="I110" s="55">
        <f t="shared" si="13"/>
        <v>81.80268137949372</v>
      </c>
      <c r="J110" s="59">
        <v>237386</v>
      </c>
      <c r="K110" s="59">
        <v>213031</v>
      </c>
      <c r="L110" s="56">
        <f t="shared" si="14"/>
        <v>89.740338520384526</v>
      </c>
    </row>
    <row r="111" spans="2:12" x14ac:dyDescent="0.25">
      <c r="B111" s="42">
        <v>9705</v>
      </c>
      <c r="C111" s="57">
        <v>15831033</v>
      </c>
      <c r="D111" s="58">
        <v>6027635</v>
      </c>
      <c r="E111" s="57">
        <v>4956514</v>
      </c>
      <c r="F111" s="55">
        <f t="shared" si="12"/>
        <v>82.229829775691471</v>
      </c>
      <c r="G111" s="59">
        <v>5669120</v>
      </c>
      <c r="H111" s="60">
        <v>4718916</v>
      </c>
      <c r="I111" s="55">
        <f t="shared" si="13"/>
        <v>83.238950666064568</v>
      </c>
      <c r="J111" s="59">
        <v>358515</v>
      </c>
      <c r="K111" s="59">
        <v>237598</v>
      </c>
      <c r="L111" s="56">
        <f t="shared" si="14"/>
        <v>66.272819826227632</v>
      </c>
    </row>
    <row r="112" spans="2:12" x14ac:dyDescent="0.25">
      <c r="B112" s="42">
        <v>9706</v>
      </c>
      <c r="C112" s="57">
        <v>15831033</v>
      </c>
      <c r="D112" s="58">
        <v>8022076</v>
      </c>
      <c r="E112" s="57">
        <v>6319870</v>
      </c>
      <c r="F112" s="55">
        <f t="shared" si="12"/>
        <v>78.780978888756479</v>
      </c>
      <c r="G112" s="59">
        <v>7510108</v>
      </c>
      <c r="H112" s="60">
        <v>5972138</v>
      </c>
      <c r="I112" s="55">
        <f t="shared" si="13"/>
        <v>79.521333115316054</v>
      </c>
      <c r="J112" s="59">
        <v>511968</v>
      </c>
      <c r="K112" s="59">
        <v>347732</v>
      </c>
      <c r="L112" s="56">
        <f t="shared" si="14"/>
        <v>67.920651290705663</v>
      </c>
    </row>
    <row r="113" spans="2:12" x14ac:dyDescent="0.25">
      <c r="B113" s="42">
        <v>9707</v>
      </c>
      <c r="C113" s="57">
        <v>15831033</v>
      </c>
      <c r="D113" s="58">
        <v>9057373</v>
      </c>
      <c r="E113" s="57">
        <v>7571190</v>
      </c>
      <c r="F113" s="55">
        <f t="shared" si="12"/>
        <v>83.591456374823025</v>
      </c>
      <c r="G113" s="59">
        <v>8394221</v>
      </c>
      <c r="H113" s="60">
        <v>7183585</v>
      </c>
      <c r="I113" s="55">
        <f t="shared" si="13"/>
        <v>85.577744498268515</v>
      </c>
      <c r="J113" s="59">
        <v>663152</v>
      </c>
      <c r="K113" s="59">
        <v>387605</v>
      </c>
      <c r="L113" s="56">
        <f t="shared" si="14"/>
        <v>58.448892561584678</v>
      </c>
    </row>
    <row r="114" spans="2:12" x14ac:dyDescent="0.25">
      <c r="B114" s="42">
        <v>9708</v>
      </c>
      <c r="C114" s="57">
        <v>15831033</v>
      </c>
      <c r="D114" s="58">
        <v>9861641</v>
      </c>
      <c r="E114" s="57">
        <v>8535812</v>
      </c>
      <c r="F114" s="55">
        <f t="shared" si="12"/>
        <v>86.555695953645042</v>
      </c>
      <c r="G114" s="59">
        <v>9044731</v>
      </c>
      <c r="H114" s="60">
        <v>8005827</v>
      </c>
      <c r="I114" s="55">
        <f t="shared" si="13"/>
        <v>88.513710357997383</v>
      </c>
      <c r="J114" s="59">
        <v>816910</v>
      </c>
      <c r="K114" s="59">
        <v>529985</v>
      </c>
      <c r="L114" s="56">
        <f t="shared" si="14"/>
        <v>64.876791813051625</v>
      </c>
    </row>
    <row r="115" spans="2:12" x14ac:dyDescent="0.25">
      <c r="B115" s="42">
        <v>9709</v>
      </c>
      <c r="C115" s="57">
        <v>15831033</v>
      </c>
      <c r="D115" s="58">
        <v>11109967</v>
      </c>
      <c r="E115" s="57">
        <v>9663391</v>
      </c>
      <c r="F115" s="55">
        <f t="shared" si="12"/>
        <v>86.979475276569232</v>
      </c>
      <c r="G115" s="59">
        <v>9936163</v>
      </c>
      <c r="H115" s="60">
        <v>8868525</v>
      </c>
      <c r="I115" s="55">
        <f t="shared" si="13"/>
        <v>89.255027317889216</v>
      </c>
      <c r="J115" s="59">
        <v>1173804</v>
      </c>
      <c r="K115" s="59">
        <v>794866</v>
      </c>
      <c r="L115" s="56">
        <f t="shared" si="14"/>
        <v>67.71709757335978</v>
      </c>
    </row>
    <row r="116" spans="2:12" x14ac:dyDescent="0.25">
      <c r="B116" s="42">
        <v>9710</v>
      </c>
      <c r="C116" s="57">
        <v>16817053</v>
      </c>
      <c r="D116" s="58">
        <v>12683798</v>
      </c>
      <c r="E116" s="57">
        <v>10715660</v>
      </c>
      <c r="F116" s="55">
        <f t="shared" si="12"/>
        <v>84.483054681255567</v>
      </c>
      <c r="G116" s="59">
        <v>11004072</v>
      </c>
      <c r="H116" s="60">
        <v>9720892</v>
      </c>
      <c r="I116" s="55">
        <f t="shared" si="13"/>
        <v>88.339043946640842</v>
      </c>
      <c r="J116" s="59">
        <v>1679726</v>
      </c>
      <c r="K116" s="59">
        <v>994768</v>
      </c>
      <c r="L116" s="56">
        <f t="shared" si="14"/>
        <v>59.22203978506019</v>
      </c>
    </row>
    <row r="117" spans="2:12" x14ac:dyDescent="0.25">
      <c r="B117" s="42">
        <v>9711</v>
      </c>
      <c r="C117" s="57">
        <v>16817053</v>
      </c>
      <c r="D117" s="58">
        <v>13686406</v>
      </c>
      <c r="E117" s="57">
        <v>11645214</v>
      </c>
      <c r="F117" s="55">
        <f t="shared" si="12"/>
        <v>85.085989703944193</v>
      </c>
      <c r="G117" s="59">
        <v>11642234</v>
      </c>
      <c r="H117" s="60">
        <v>10481610</v>
      </c>
      <c r="I117" s="55">
        <f t="shared" si="13"/>
        <v>90.030916746734349</v>
      </c>
      <c r="J117" s="59">
        <v>2044172</v>
      </c>
      <c r="K117" s="59">
        <v>1163604</v>
      </c>
      <c r="L117" s="56">
        <f t="shared" si="14"/>
        <v>56.922998651776858</v>
      </c>
    </row>
    <row r="118" spans="2:12" x14ac:dyDescent="0.25">
      <c r="B118" s="42">
        <v>9712</v>
      </c>
      <c r="C118" s="57">
        <v>16817053</v>
      </c>
      <c r="D118" s="58">
        <v>15194529</v>
      </c>
      <c r="E118" s="57">
        <v>13776957</v>
      </c>
      <c r="F118" s="55">
        <f t="shared" si="12"/>
        <v>90.670510418585536</v>
      </c>
      <c r="G118" s="59">
        <v>12206669</v>
      </c>
      <c r="H118" s="60">
        <v>11645470</v>
      </c>
      <c r="I118" s="55">
        <f t="shared" si="13"/>
        <v>95.402521359430651</v>
      </c>
      <c r="J118" s="59">
        <v>2987860</v>
      </c>
      <c r="K118" s="59">
        <v>2131486</v>
      </c>
      <c r="L118" s="56">
        <f t="shared" si="14"/>
        <v>71.338215311293027</v>
      </c>
    </row>
    <row r="119" spans="2:12" x14ac:dyDescent="0.25">
      <c r="B119" s="42">
        <v>9801</v>
      </c>
      <c r="C119" s="57">
        <v>16042689</v>
      </c>
      <c r="D119" s="58">
        <v>2646019</v>
      </c>
      <c r="E119" s="57">
        <v>1930792</v>
      </c>
      <c r="F119" s="55">
        <f t="shared" si="12"/>
        <v>72.969695228945824</v>
      </c>
      <c r="G119" s="59">
        <v>2623018</v>
      </c>
      <c r="H119" s="60">
        <v>1927531</v>
      </c>
      <c r="I119" s="55">
        <f t="shared" si="13"/>
        <v>73.485237234361335</v>
      </c>
      <c r="J119" s="59">
        <v>23001</v>
      </c>
      <c r="K119" s="59">
        <v>3261</v>
      </c>
      <c r="L119" s="56">
        <f t="shared" si="14"/>
        <v>14.177644450241294</v>
      </c>
    </row>
    <row r="120" spans="2:12" x14ac:dyDescent="0.25">
      <c r="B120" s="42">
        <v>9802</v>
      </c>
      <c r="C120" s="57">
        <v>16042689</v>
      </c>
      <c r="D120" s="58">
        <v>3364218</v>
      </c>
      <c r="E120" s="57">
        <v>2601858</v>
      </c>
      <c r="F120" s="55">
        <f t="shared" si="12"/>
        <v>77.339161730898525</v>
      </c>
      <c r="G120" s="59">
        <v>3312158</v>
      </c>
      <c r="H120" s="60">
        <v>2592080</v>
      </c>
      <c r="I120" s="55">
        <f t="shared" si="13"/>
        <v>78.259551627669936</v>
      </c>
      <c r="J120" s="59">
        <v>52060</v>
      </c>
      <c r="K120" s="59">
        <v>9778</v>
      </c>
      <c r="L120" s="56">
        <f t="shared" si="14"/>
        <v>18.782174414137533</v>
      </c>
    </row>
    <row r="121" spans="2:12" x14ac:dyDescent="0.25">
      <c r="B121" s="42">
        <v>9803</v>
      </c>
      <c r="C121" s="57">
        <v>16042689</v>
      </c>
      <c r="D121" s="58">
        <v>4171786</v>
      </c>
      <c r="E121" s="57">
        <v>3323232</v>
      </c>
      <c r="F121" s="55">
        <f t="shared" si="12"/>
        <v>79.659694912442774</v>
      </c>
      <c r="G121" s="59">
        <v>4072764</v>
      </c>
      <c r="H121" s="60">
        <v>3294745</v>
      </c>
      <c r="I121" s="55">
        <f t="shared" si="13"/>
        <v>80.8970271785942</v>
      </c>
      <c r="J121" s="59">
        <v>99022</v>
      </c>
      <c r="K121" s="59">
        <v>28486</v>
      </c>
      <c r="L121" s="56">
        <f t="shared" si="14"/>
        <v>28.767344630486154</v>
      </c>
    </row>
    <row r="122" spans="2:12" x14ac:dyDescent="0.25">
      <c r="B122" s="42">
        <v>9804</v>
      </c>
      <c r="C122" s="57">
        <v>16042689</v>
      </c>
      <c r="D122" s="58">
        <v>5317593</v>
      </c>
      <c r="E122" s="57">
        <v>4192575</v>
      </c>
      <c r="F122" s="55">
        <f t="shared" si="12"/>
        <v>78.843472977341449</v>
      </c>
      <c r="G122" s="59">
        <v>5093345</v>
      </c>
      <c r="H122" s="60">
        <v>4092736</v>
      </c>
      <c r="I122" s="65">
        <f t="shared" si="13"/>
        <v>80.35458033963927</v>
      </c>
      <c r="J122" s="59">
        <v>224248</v>
      </c>
      <c r="K122" s="59">
        <v>99839</v>
      </c>
      <c r="L122" s="56">
        <f t="shared" si="14"/>
        <v>44.521690271485141</v>
      </c>
    </row>
    <row r="123" spans="2:12" x14ac:dyDescent="0.25">
      <c r="B123" s="42">
        <v>9805</v>
      </c>
      <c r="C123" s="57">
        <v>16042689</v>
      </c>
      <c r="D123" s="58">
        <v>6134880</v>
      </c>
      <c r="E123" s="57">
        <v>4982001</v>
      </c>
      <c r="F123" s="55">
        <f t="shared" si="12"/>
        <v>81.207798685548866</v>
      </c>
      <c r="G123" s="59">
        <v>5833152</v>
      </c>
      <c r="H123" s="60">
        <v>4863431</v>
      </c>
      <c r="I123" s="65">
        <f t="shared" si="13"/>
        <v>83.375694650165116</v>
      </c>
      <c r="J123" s="59">
        <v>301728</v>
      </c>
      <c r="K123" s="59">
        <v>118570</v>
      </c>
      <c r="L123" s="56">
        <f t="shared" si="14"/>
        <v>39.296982712906988</v>
      </c>
    </row>
    <row r="124" spans="2:12" x14ac:dyDescent="0.25">
      <c r="B124" s="42">
        <v>9806</v>
      </c>
      <c r="C124" s="57">
        <v>16042689</v>
      </c>
      <c r="D124" s="58">
        <v>7546091</v>
      </c>
      <c r="E124" s="57">
        <v>6360200</v>
      </c>
      <c r="F124" s="55">
        <f t="shared" si="12"/>
        <v>84.284697865424633</v>
      </c>
      <c r="G124" s="59">
        <v>7072621</v>
      </c>
      <c r="H124" s="60">
        <v>6124685</v>
      </c>
      <c r="I124" s="65">
        <f t="shared" si="13"/>
        <v>86.597104524616825</v>
      </c>
      <c r="J124" s="59">
        <v>473470</v>
      </c>
      <c r="K124" s="59">
        <v>235515</v>
      </c>
      <c r="L124" s="56">
        <f t="shared" si="14"/>
        <v>49.74232791940355</v>
      </c>
    </row>
    <row r="125" spans="2:12" x14ac:dyDescent="0.25">
      <c r="B125" s="42">
        <v>9807</v>
      </c>
      <c r="C125" s="59">
        <v>16042689</v>
      </c>
      <c r="D125" s="62">
        <v>9412929</v>
      </c>
      <c r="E125" s="59">
        <v>7728710</v>
      </c>
      <c r="F125" s="65">
        <f t="shared" si="12"/>
        <v>82.107386553112221</v>
      </c>
      <c r="G125" s="59">
        <v>8824468</v>
      </c>
      <c r="H125" s="60">
        <v>7420546</v>
      </c>
      <c r="I125" s="65">
        <f t="shared" si="13"/>
        <v>84.090576338426288</v>
      </c>
      <c r="J125" s="59">
        <v>588461</v>
      </c>
      <c r="K125" s="59">
        <v>308164</v>
      </c>
      <c r="L125" s="56">
        <f t="shared" si="14"/>
        <v>52.367786480327496</v>
      </c>
    </row>
    <row r="126" spans="2:12" x14ac:dyDescent="0.25">
      <c r="B126" s="42">
        <v>9808</v>
      </c>
      <c r="C126" s="59">
        <v>16042689</v>
      </c>
      <c r="D126" s="62">
        <v>10244929</v>
      </c>
      <c r="E126" s="59">
        <v>8587079</v>
      </c>
      <c r="F126" s="65">
        <f t="shared" si="12"/>
        <v>83.817847834767818</v>
      </c>
      <c r="G126" s="59">
        <v>9459336</v>
      </c>
      <c r="H126" s="60">
        <v>8157935</v>
      </c>
      <c r="I126" s="65">
        <f t="shared" si="13"/>
        <v>86.242152726153293</v>
      </c>
      <c r="J126" s="59">
        <v>785593</v>
      </c>
      <c r="K126" s="59">
        <v>429144</v>
      </c>
      <c r="L126" s="56">
        <f t="shared" si="14"/>
        <v>54.626759657990846</v>
      </c>
    </row>
    <row r="127" spans="2:12" x14ac:dyDescent="0.25">
      <c r="B127" s="42">
        <v>9809</v>
      </c>
      <c r="C127" s="59">
        <v>17880415</v>
      </c>
      <c r="D127" s="62">
        <v>11761397</v>
      </c>
      <c r="E127" s="59">
        <v>9872788</v>
      </c>
      <c r="F127" s="65">
        <f t="shared" si="12"/>
        <v>83.94230719360975</v>
      </c>
      <c r="G127" s="59">
        <v>10182581</v>
      </c>
      <c r="H127" s="60">
        <v>9219227</v>
      </c>
      <c r="I127" s="65">
        <f t="shared" si="13"/>
        <v>90.539196300034348</v>
      </c>
      <c r="J127" s="59">
        <v>1578816</v>
      </c>
      <c r="K127" s="59">
        <v>653561</v>
      </c>
      <c r="L127" s="56">
        <f t="shared" si="14"/>
        <v>41.395640783979893</v>
      </c>
    </row>
    <row r="128" spans="2:12" s="51" customFormat="1" x14ac:dyDescent="0.25">
      <c r="B128" s="42">
        <v>9810</v>
      </c>
      <c r="C128" s="66">
        <v>17880415</v>
      </c>
      <c r="D128" s="67">
        <v>13168034</v>
      </c>
      <c r="E128" s="66">
        <v>11014926</v>
      </c>
      <c r="F128" s="65">
        <f t="shared" si="12"/>
        <v>83.648979035139178</v>
      </c>
      <c r="G128" s="66">
        <v>11466755</v>
      </c>
      <c r="H128" s="68">
        <v>10097251</v>
      </c>
      <c r="I128" s="65">
        <f t="shared" si="13"/>
        <v>88.056743167530826</v>
      </c>
      <c r="J128" s="66">
        <v>1701279</v>
      </c>
      <c r="K128" s="66">
        <v>917674</v>
      </c>
      <c r="L128" s="56">
        <f t="shared" si="14"/>
        <v>53.940241430124047</v>
      </c>
    </row>
    <row r="129" spans="2:12" s="51" customFormat="1" x14ac:dyDescent="0.25">
      <c r="B129" s="42">
        <v>9811</v>
      </c>
      <c r="C129" s="66">
        <v>17880415</v>
      </c>
      <c r="D129" s="67">
        <v>14124621</v>
      </c>
      <c r="E129" s="66">
        <v>12176141</v>
      </c>
      <c r="F129" s="65">
        <f t="shared" si="12"/>
        <v>86.20508118412522</v>
      </c>
      <c r="G129" s="66">
        <v>12132962</v>
      </c>
      <c r="H129" s="68">
        <v>10882477</v>
      </c>
      <c r="I129" s="65">
        <f t="shared" si="13"/>
        <v>89.693489520530932</v>
      </c>
      <c r="J129" s="66">
        <v>1991659</v>
      </c>
      <c r="K129" s="66">
        <v>1293663</v>
      </c>
      <c r="L129" s="56">
        <f t="shared" si="14"/>
        <v>64.954040827270134</v>
      </c>
    </row>
    <row r="130" spans="2:12" s="51" customFormat="1" x14ac:dyDescent="0.25">
      <c r="B130" s="42">
        <v>9812</v>
      </c>
      <c r="C130" s="66">
        <v>17880415</v>
      </c>
      <c r="D130" s="67">
        <v>16116625</v>
      </c>
      <c r="E130" s="66">
        <v>14364832</v>
      </c>
      <c r="F130" s="65">
        <f t="shared" si="12"/>
        <v>89.130522054090108</v>
      </c>
      <c r="G130" s="66">
        <v>12649227</v>
      </c>
      <c r="H130" s="68">
        <v>12016256</v>
      </c>
      <c r="I130" s="65">
        <f t="shared" si="13"/>
        <v>94.995970900039978</v>
      </c>
      <c r="J130" s="66">
        <v>3467398</v>
      </c>
      <c r="K130" s="66">
        <v>2348576</v>
      </c>
      <c r="L130" s="56">
        <f t="shared" si="14"/>
        <v>67.733095537345292</v>
      </c>
    </row>
    <row r="131" spans="2:12" s="51" customFormat="1" x14ac:dyDescent="0.25">
      <c r="B131" s="42">
        <v>9901</v>
      </c>
      <c r="C131" s="66">
        <v>16299378</v>
      </c>
      <c r="D131" s="67">
        <f t="shared" ref="D131:D137" si="15">G131+J131</f>
        <v>2579908</v>
      </c>
      <c r="E131" s="66">
        <v>1061057</v>
      </c>
      <c r="F131" s="65">
        <f t="shared" si="12"/>
        <v>41.127706879470125</v>
      </c>
      <c r="G131" s="66">
        <v>2520890</v>
      </c>
      <c r="H131" s="68">
        <v>1057423</v>
      </c>
      <c r="I131" s="65">
        <f t="shared" si="13"/>
        <v>41.946415749993058</v>
      </c>
      <c r="J131" s="66">
        <v>59018</v>
      </c>
      <c r="K131" s="66">
        <v>3634</v>
      </c>
      <c r="L131" s="56">
        <f t="shared" si="14"/>
        <v>6.1574434918160561</v>
      </c>
    </row>
    <row r="132" spans="2:12" s="51" customFormat="1" x14ac:dyDescent="0.25">
      <c r="B132" s="42">
        <v>9902</v>
      </c>
      <c r="C132" s="66">
        <v>16299378</v>
      </c>
      <c r="D132" s="67">
        <f t="shared" si="15"/>
        <v>3496685</v>
      </c>
      <c r="E132" s="66">
        <v>2579182</v>
      </c>
      <c r="F132" s="65">
        <f t="shared" si="12"/>
        <v>73.760776278103407</v>
      </c>
      <c r="G132" s="66">
        <v>3411056</v>
      </c>
      <c r="H132" s="68">
        <v>2544414</v>
      </c>
      <c r="I132" s="65">
        <f t="shared" si="13"/>
        <v>74.593146521194612</v>
      </c>
      <c r="J132" s="66">
        <v>85629</v>
      </c>
      <c r="K132" s="66">
        <v>34768</v>
      </c>
      <c r="L132" s="56">
        <f t="shared" si="14"/>
        <v>40.603066718051132</v>
      </c>
    </row>
    <row r="133" spans="2:12" s="51" customFormat="1" x14ac:dyDescent="0.25">
      <c r="B133" s="42">
        <v>9903</v>
      </c>
      <c r="C133" s="66">
        <v>16299378</v>
      </c>
      <c r="D133" s="67">
        <f t="shared" si="15"/>
        <v>4275956</v>
      </c>
      <c r="E133" s="66">
        <v>3387333</v>
      </c>
      <c r="F133" s="69">
        <v>79.218167820248851</v>
      </c>
      <c r="G133" s="66">
        <v>4160737</v>
      </c>
      <c r="H133" s="66">
        <v>3340888</v>
      </c>
      <c r="I133" s="65">
        <v>80.295582249010209</v>
      </c>
      <c r="J133" s="66">
        <v>115219</v>
      </c>
      <c r="K133" s="66">
        <v>46446</v>
      </c>
      <c r="L133" s="56">
        <v>40.311059807844188</v>
      </c>
    </row>
    <row r="134" spans="2:12" s="51" customFormat="1" x14ac:dyDescent="0.25">
      <c r="B134" s="42">
        <v>9904</v>
      </c>
      <c r="C134" s="66">
        <v>16299378</v>
      </c>
      <c r="D134" s="67">
        <f t="shared" si="15"/>
        <v>5474669</v>
      </c>
      <c r="E134" s="66">
        <v>4270352</v>
      </c>
      <c r="F134" s="69">
        <v>78</v>
      </c>
      <c r="G134" s="66">
        <v>5200098</v>
      </c>
      <c r="H134" s="68">
        <v>4153889</v>
      </c>
      <c r="I134" s="65">
        <v>79.88</v>
      </c>
      <c r="J134" s="70">
        <v>274571</v>
      </c>
      <c r="K134" s="66">
        <v>116464</v>
      </c>
      <c r="L134" s="56">
        <v>42.42</v>
      </c>
    </row>
    <row r="135" spans="2:12" s="51" customFormat="1" x14ac:dyDescent="0.25">
      <c r="B135" s="42">
        <v>9905</v>
      </c>
      <c r="C135" s="66">
        <v>16299378</v>
      </c>
      <c r="D135" s="67">
        <f t="shared" si="15"/>
        <v>6811297</v>
      </c>
      <c r="E135" s="66">
        <v>5557734</v>
      </c>
      <c r="F135" s="71">
        <v>81.599999999999994</v>
      </c>
      <c r="G135" s="66">
        <v>6407390</v>
      </c>
      <c r="H135" s="68">
        <v>5356273</v>
      </c>
      <c r="I135" s="65">
        <v>83.6</v>
      </c>
      <c r="J135" s="70">
        <v>403907</v>
      </c>
      <c r="K135" s="66">
        <v>201462</v>
      </c>
      <c r="L135" s="56">
        <v>49.88</v>
      </c>
    </row>
    <row r="136" spans="2:12" s="51" customFormat="1" x14ac:dyDescent="0.25">
      <c r="B136" s="42">
        <v>9906</v>
      </c>
      <c r="C136" s="66">
        <v>16299378</v>
      </c>
      <c r="D136" s="67">
        <f t="shared" si="15"/>
        <v>7825148</v>
      </c>
      <c r="E136" s="66">
        <v>6644749</v>
      </c>
      <c r="F136" s="69">
        <v>84.92</v>
      </c>
      <c r="G136" s="66">
        <v>7251771</v>
      </c>
      <c r="H136" s="66">
        <v>6279933</v>
      </c>
      <c r="I136" s="65">
        <v>86.6</v>
      </c>
      <c r="J136" s="66">
        <v>573377</v>
      </c>
      <c r="K136" s="66">
        <v>364816</v>
      </c>
      <c r="L136" s="56">
        <v>63.63</v>
      </c>
    </row>
    <row r="137" spans="2:12" s="51" customFormat="1" x14ac:dyDescent="0.25">
      <c r="B137" s="42">
        <v>9907</v>
      </c>
      <c r="C137" s="67">
        <v>16299378</v>
      </c>
      <c r="D137" s="67">
        <f t="shared" si="15"/>
        <v>9439225</v>
      </c>
      <c r="E137" s="66">
        <v>7939405</v>
      </c>
      <c r="F137" s="69">
        <v>84.11</v>
      </c>
      <c r="G137" s="66">
        <v>8687804</v>
      </c>
      <c r="H137" s="66">
        <v>7500018</v>
      </c>
      <c r="I137" s="65">
        <v>86.33</v>
      </c>
      <c r="J137" s="66">
        <v>751421</v>
      </c>
      <c r="K137" s="66">
        <v>439387</v>
      </c>
      <c r="L137" s="56">
        <v>58.47</v>
      </c>
    </row>
    <row r="138" spans="2:12" s="51" customFormat="1" x14ac:dyDescent="0.25">
      <c r="B138" s="42">
        <v>9908</v>
      </c>
      <c r="C138" s="66">
        <v>16299378</v>
      </c>
      <c r="D138" s="67">
        <v>10455235</v>
      </c>
      <c r="E138" s="66">
        <v>8722052</v>
      </c>
      <c r="F138" s="71">
        <v>83.42</v>
      </c>
      <c r="G138" s="66">
        <v>9450795</v>
      </c>
      <c r="H138" s="68">
        <v>8208528</v>
      </c>
      <c r="I138" s="65">
        <v>86.86</v>
      </c>
      <c r="J138" s="70">
        <v>1004440</v>
      </c>
      <c r="K138" s="66">
        <v>513524</v>
      </c>
      <c r="L138" s="56">
        <v>51.13</v>
      </c>
    </row>
    <row r="139" spans="2:12" s="51" customFormat="1" x14ac:dyDescent="0.25">
      <c r="B139" s="42">
        <v>9909</v>
      </c>
      <c r="C139" s="67">
        <v>17023262</v>
      </c>
      <c r="D139" s="66">
        <v>12068981</v>
      </c>
      <c r="E139" s="66">
        <v>9934427</v>
      </c>
      <c r="F139" s="71">
        <v>82.31</v>
      </c>
      <c r="G139" s="66">
        <v>10795362</v>
      </c>
      <c r="H139" s="66">
        <v>9153665</v>
      </c>
      <c r="I139" s="65">
        <v>84.79</v>
      </c>
      <c r="J139" s="66">
        <v>1273619</v>
      </c>
      <c r="K139" s="66">
        <v>780763</v>
      </c>
      <c r="L139" s="56">
        <v>61.3</v>
      </c>
    </row>
    <row r="140" spans="2:12" s="51" customFormat="1" x14ac:dyDescent="0.25">
      <c r="B140" s="42">
        <v>9910</v>
      </c>
      <c r="C140" s="67">
        <v>17023262</v>
      </c>
      <c r="D140" s="66">
        <v>13506905</v>
      </c>
      <c r="E140" s="66">
        <v>11021092</v>
      </c>
      <c r="F140" s="65">
        <f>E140/D140*100</f>
        <v>81.59598368390094</v>
      </c>
      <c r="G140" s="66">
        <v>11880580</v>
      </c>
      <c r="H140" s="66">
        <v>10105074</v>
      </c>
      <c r="I140" s="65">
        <f>H140/G140*100</f>
        <v>85.055392918527545</v>
      </c>
      <c r="J140" s="66">
        <v>1626325</v>
      </c>
      <c r="K140" s="66">
        <v>916018</v>
      </c>
      <c r="L140" s="56">
        <v>56.32</v>
      </c>
    </row>
    <row r="141" spans="2:12" s="51" customFormat="1" x14ac:dyDescent="0.25">
      <c r="B141" s="42">
        <v>9911</v>
      </c>
      <c r="C141" s="67">
        <v>17023262</v>
      </c>
      <c r="D141" s="66">
        <v>14596350</v>
      </c>
      <c r="E141" s="66">
        <v>12014304</v>
      </c>
      <c r="F141" s="65">
        <v>82.31</v>
      </c>
      <c r="G141" s="66">
        <v>12654576</v>
      </c>
      <c r="H141" s="66">
        <v>10984365</v>
      </c>
      <c r="I141" s="65">
        <v>86.8</v>
      </c>
      <c r="J141" s="66">
        <v>1941774</v>
      </c>
      <c r="K141" s="66">
        <v>1029939</v>
      </c>
      <c r="L141" s="56">
        <v>53.04</v>
      </c>
    </row>
    <row r="142" spans="2:12" s="51" customFormat="1" x14ac:dyDescent="0.25">
      <c r="B142" s="42">
        <v>9912</v>
      </c>
      <c r="C142" s="67">
        <v>17023262</v>
      </c>
      <c r="D142" s="66">
        <v>15794360</v>
      </c>
      <c r="E142" s="66">
        <v>14013844</v>
      </c>
      <c r="F142" s="65">
        <v>88.73</v>
      </c>
      <c r="G142" s="66">
        <v>13155327</v>
      </c>
      <c r="H142" s="66">
        <v>12421397</v>
      </c>
      <c r="I142" s="65">
        <v>94.42</v>
      </c>
      <c r="J142" s="66">
        <v>2639033</v>
      </c>
      <c r="K142" s="66">
        <v>1592448</v>
      </c>
      <c r="L142" s="56">
        <v>60.34</v>
      </c>
    </row>
    <row r="143" spans="2:12" s="51" customFormat="1" x14ac:dyDescent="0.25">
      <c r="B143" s="42">
        <v>10001</v>
      </c>
      <c r="C143" s="67">
        <v>17509319</v>
      </c>
      <c r="D143" s="66">
        <v>3112253</v>
      </c>
      <c r="E143" s="66">
        <v>2143087</v>
      </c>
      <c r="F143" s="65">
        <v>68.86</v>
      </c>
      <c r="G143" s="66">
        <v>2853335</v>
      </c>
      <c r="H143" s="66">
        <v>2026324</v>
      </c>
      <c r="I143" s="65">
        <v>71.02</v>
      </c>
      <c r="J143" s="66">
        <v>258918</v>
      </c>
      <c r="K143" s="66">
        <v>116764</v>
      </c>
      <c r="L143" s="56">
        <v>45.1</v>
      </c>
    </row>
    <row r="144" spans="2:12" s="51" customFormat="1" x14ac:dyDescent="0.25">
      <c r="B144" s="42">
        <v>10002</v>
      </c>
      <c r="C144" s="67">
        <v>17509319</v>
      </c>
      <c r="D144" s="66">
        <v>3905458</v>
      </c>
      <c r="E144" s="66">
        <v>2740145</v>
      </c>
      <c r="F144" s="65">
        <v>70.16</v>
      </c>
      <c r="G144" s="66">
        <v>3619331</v>
      </c>
      <c r="H144" s="66">
        <v>2636156</v>
      </c>
      <c r="I144" s="65">
        <v>72.84</v>
      </c>
      <c r="J144" s="66">
        <v>286127</v>
      </c>
      <c r="K144" s="72">
        <v>103989</v>
      </c>
      <c r="L144" s="56">
        <v>36.340000000000003</v>
      </c>
    </row>
    <row r="145" spans="2:12" s="51" customFormat="1" x14ac:dyDescent="0.25">
      <c r="B145" s="42">
        <v>10003</v>
      </c>
      <c r="C145" s="67">
        <v>17509319</v>
      </c>
      <c r="D145" s="66">
        <v>4743514</v>
      </c>
      <c r="E145" s="66">
        <v>3568721</v>
      </c>
      <c r="F145" s="65">
        <v>75.23</v>
      </c>
      <c r="G145" s="66">
        <v>4438582</v>
      </c>
      <c r="H145" s="66">
        <v>3446139</v>
      </c>
      <c r="I145" s="65">
        <v>77.64</v>
      </c>
      <c r="J145" s="66">
        <v>304932</v>
      </c>
      <c r="K145" s="66">
        <v>122582</v>
      </c>
      <c r="L145" s="56">
        <v>40.200000000000003</v>
      </c>
    </row>
    <row r="146" spans="2:12" s="51" customFormat="1" x14ac:dyDescent="0.25">
      <c r="B146" s="42">
        <v>10004</v>
      </c>
      <c r="C146" s="67">
        <v>17509319</v>
      </c>
      <c r="D146" s="66">
        <v>6020407</v>
      </c>
      <c r="E146" s="66">
        <v>4499448</v>
      </c>
      <c r="F146" s="65">
        <v>74.739999999999995</v>
      </c>
      <c r="G146" s="66">
        <v>5521470</v>
      </c>
      <c r="H146" s="66">
        <v>4292073</v>
      </c>
      <c r="I146" s="65">
        <v>77.73</v>
      </c>
      <c r="J146" s="66">
        <v>498937</v>
      </c>
      <c r="K146" s="72">
        <v>207375</v>
      </c>
      <c r="L146" s="56">
        <v>41.56</v>
      </c>
    </row>
    <row r="147" spans="2:12" s="51" customFormat="1" x14ac:dyDescent="0.25">
      <c r="B147" s="42">
        <v>10005</v>
      </c>
      <c r="C147" s="67">
        <v>17509319</v>
      </c>
      <c r="D147" s="66">
        <v>7491671</v>
      </c>
      <c r="E147" s="66">
        <v>5937741</v>
      </c>
      <c r="F147" s="65">
        <v>79.260000000000005</v>
      </c>
      <c r="G147" s="66">
        <v>6851671</v>
      </c>
      <c r="H147" s="66">
        <v>5647686</v>
      </c>
      <c r="I147" s="65">
        <v>82.43</v>
      </c>
      <c r="J147" s="66">
        <v>640000</v>
      </c>
      <c r="K147" s="72">
        <v>290055</v>
      </c>
      <c r="L147" s="56">
        <v>45.32</v>
      </c>
    </row>
    <row r="148" spans="2:12" s="51" customFormat="1" x14ac:dyDescent="0.25">
      <c r="B148" s="42">
        <v>10006</v>
      </c>
      <c r="C148" s="67">
        <v>17509319</v>
      </c>
      <c r="D148" s="66">
        <v>8385341</v>
      </c>
      <c r="E148" s="66">
        <v>6905661</v>
      </c>
      <c r="F148" s="65">
        <v>82.35</v>
      </c>
      <c r="G148" s="66">
        <v>7627322</v>
      </c>
      <c r="H148" s="66">
        <v>6500713</v>
      </c>
      <c r="I148" s="65">
        <v>85.23</v>
      </c>
      <c r="J148" s="66">
        <v>758019</v>
      </c>
      <c r="K148" s="72">
        <v>404948</v>
      </c>
      <c r="L148" s="56">
        <v>53.42</v>
      </c>
    </row>
    <row r="149" spans="2:12" s="51" customFormat="1" x14ac:dyDescent="0.25">
      <c r="B149" s="42">
        <v>10007</v>
      </c>
      <c r="C149" s="67">
        <v>17509319</v>
      </c>
      <c r="D149" s="66">
        <v>10140310</v>
      </c>
      <c r="E149" s="66">
        <v>8212334</v>
      </c>
      <c r="F149" s="65">
        <v>80.989999999999995</v>
      </c>
      <c r="G149" s="66">
        <v>9185751</v>
      </c>
      <c r="H149" s="66">
        <v>7741398</v>
      </c>
      <c r="I149" s="65">
        <v>84.28</v>
      </c>
      <c r="J149" s="66">
        <v>954559</v>
      </c>
      <c r="K149" s="72">
        <v>470937</v>
      </c>
      <c r="L149" s="56">
        <v>49.34</v>
      </c>
    </row>
    <row r="150" spans="2:12" s="51" customFormat="1" x14ac:dyDescent="0.25">
      <c r="B150" s="42">
        <v>10008</v>
      </c>
      <c r="C150" s="67">
        <v>17509319</v>
      </c>
      <c r="D150" s="66">
        <v>11061313</v>
      </c>
      <c r="E150" s="66">
        <v>9052056</v>
      </c>
      <c r="F150" s="65">
        <v>81.84</v>
      </c>
      <c r="G150" s="66">
        <v>9964578</v>
      </c>
      <c r="H150" s="66">
        <v>8494622</v>
      </c>
      <c r="I150" s="65">
        <v>85.25</v>
      </c>
      <c r="J150" s="66">
        <v>1096735</v>
      </c>
      <c r="K150" s="72">
        <v>557434</v>
      </c>
      <c r="L150" s="56">
        <v>50.83</v>
      </c>
    </row>
    <row r="151" spans="2:12" s="51" customFormat="1" x14ac:dyDescent="0.25">
      <c r="B151" s="42">
        <v>10009</v>
      </c>
      <c r="C151" s="67">
        <v>18313362</v>
      </c>
      <c r="D151" s="66">
        <v>12666433</v>
      </c>
      <c r="E151" s="66">
        <v>10223817</v>
      </c>
      <c r="F151" s="65">
        <v>80.72</v>
      </c>
      <c r="G151" s="66">
        <v>11230313</v>
      </c>
      <c r="H151" s="66">
        <v>9478699</v>
      </c>
      <c r="I151" s="65">
        <v>84.4</v>
      </c>
      <c r="J151" s="66">
        <v>1436120</v>
      </c>
      <c r="K151" s="72">
        <v>745118</v>
      </c>
      <c r="L151" s="56">
        <v>51.88</v>
      </c>
    </row>
    <row r="152" spans="2:12" s="51" customFormat="1" x14ac:dyDescent="0.25">
      <c r="B152" s="42">
        <v>10010</v>
      </c>
      <c r="C152" s="67">
        <v>18313362</v>
      </c>
      <c r="D152" s="66">
        <v>14130800</v>
      </c>
      <c r="E152" s="66">
        <v>11267374</v>
      </c>
      <c r="F152" s="65">
        <v>79.739999999999995</v>
      </c>
      <c r="G152" s="66">
        <v>12262051</v>
      </c>
      <c r="H152" s="66">
        <v>10357799</v>
      </c>
      <c r="I152" s="65">
        <v>84.47</v>
      </c>
      <c r="J152" s="66">
        <v>1868749</v>
      </c>
      <c r="K152" s="72">
        <v>909575</v>
      </c>
      <c r="L152" s="56">
        <v>48.67</v>
      </c>
    </row>
    <row r="153" spans="2:12" s="52" customFormat="1" x14ac:dyDescent="0.25">
      <c r="B153" s="53">
        <v>10011</v>
      </c>
      <c r="C153" s="67">
        <v>18313362</v>
      </c>
      <c r="D153" s="66">
        <v>15234061</v>
      </c>
      <c r="E153" s="66">
        <v>12547440</v>
      </c>
      <c r="F153" s="73">
        <v>82.36</v>
      </c>
      <c r="G153" s="66">
        <v>13004752</v>
      </c>
      <c r="H153" s="66">
        <v>11320494</v>
      </c>
      <c r="I153" s="73">
        <v>87.05</v>
      </c>
      <c r="J153" s="66">
        <v>2229309</v>
      </c>
      <c r="K153" s="74">
        <v>1226946</v>
      </c>
      <c r="L153" s="75">
        <v>55.04</v>
      </c>
    </row>
    <row r="154" spans="2:12" x14ac:dyDescent="0.25">
      <c r="B154" s="53">
        <v>10012</v>
      </c>
      <c r="C154" s="67">
        <v>18313362</v>
      </c>
      <c r="D154" s="66">
        <v>16526689</v>
      </c>
      <c r="E154" s="66">
        <v>14469580</v>
      </c>
      <c r="F154" s="73">
        <v>87.55</v>
      </c>
      <c r="G154" s="66">
        <v>13603565</v>
      </c>
      <c r="H154" s="66">
        <v>12622396</v>
      </c>
      <c r="I154" s="73">
        <v>92.79</v>
      </c>
      <c r="J154" s="66">
        <v>2923124</v>
      </c>
      <c r="K154" s="74">
        <v>1847184</v>
      </c>
      <c r="L154" s="75">
        <v>63.19</v>
      </c>
    </row>
    <row r="155" spans="2:12" x14ac:dyDescent="0.25">
      <c r="B155" s="53">
        <v>10101</v>
      </c>
      <c r="C155" s="67">
        <v>17373263</v>
      </c>
      <c r="D155" s="66">
        <v>3204469</v>
      </c>
      <c r="E155" s="66">
        <v>2248963</v>
      </c>
      <c r="F155" s="73">
        <v>70.180000000000007</v>
      </c>
      <c r="G155" s="66">
        <v>3091420</v>
      </c>
      <c r="H155" s="66">
        <v>2200785</v>
      </c>
      <c r="I155" s="73">
        <v>71.19</v>
      </c>
      <c r="J155" s="66">
        <v>113049</v>
      </c>
      <c r="K155" s="74">
        <v>48178</v>
      </c>
      <c r="L155" s="75">
        <v>42.62</v>
      </c>
    </row>
    <row r="156" spans="2:12" x14ac:dyDescent="0.25">
      <c r="B156" s="53">
        <v>10102</v>
      </c>
      <c r="C156" s="67">
        <v>17373263</v>
      </c>
      <c r="D156" s="66">
        <v>4155020</v>
      </c>
      <c r="E156" s="66">
        <v>3082521</v>
      </c>
      <c r="F156" s="73">
        <v>74.19</v>
      </c>
      <c r="G156" s="66">
        <v>3972393</v>
      </c>
      <c r="H156" s="66">
        <v>3011288</v>
      </c>
      <c r="I156" s="73">
        <v>75.81</v>
      </c>
      <c r="J156" s="66">
        <v>182627</v>
      </c>
      <c r="K156" s="74">
        <v>71234</v>
      </c>
      <c r="L156" s="75">
        <v>39.01</v>
      </c>
    </row>
    <row r="157" spans="2:12" x14ac:dyDescent="0.25">
      <c r="B157" s="53">
        <v>10103</v>
      </c>
      <c r="C157" s="67">
        <v>17373263</v>
      </c>
      <c r="D157" s="66">
        <v>5147670</v>
      </c>
      <c r="E157" s="66">
        <v>4061975</v>
      </c>
      <c r="F157" s="73">
        <v>78.91</v>
      </c>
      <c r="G157" s="66">
        <v>4840676</v>
      </c>
      <c r="H157" s="66">
        <v>3912950</v>
      </c>
      <c r="I157" s="73">
        <v>80.83</v>
      </c>
      <c r="J157" s="66">
        <v>306994</v>
      </c>
      <c r="K157" s="74">
        <v>149025</v>
      </c>
      <c r="L157" s="75">
        <v>48.54</v>
      </c>
    </row>
    <row r="158" spans="2:12" x14ac:dyDescent="0.25">
      <c r="B158" s="53">
        <v>10104</v>
      </c>
      <c r="C158" s="67">
        <v>17373263</v>
      </c>
      <c r="D158" s="66">
        <v>6241099</v>
      </c>
      <c r="E158" s="66">
        <v>5034484</v>
      </c>
      <c r="F158" s="73">
        <v>80.67</v>
      </c>
      <c r="G158" s="66">
        <v>5832123</v>
      </c>
      <c r="H158" s="66">
        <v>4833284</v>
      </c>
      <c r="I158" s="73">
        <v>82.87</v>
      </c>
      <c r="J158" s="66">
        <v>408976</v>
      </c>
      <c r="K158" s="74">
        <v>201200</v>
      </c>
      <c r="L158" s="75">
        <v>49.2</v>
      </c>
    </row>
    <row r="159" spans="2:12" x14ac:dyDescent="0.25">
      <c r="B159" s="53">
        <v>10105</v>
      </c>
      <c r="C159" s="67">
        <v>17373263</v>
      </c>
      <c r="D159" s="66">
        <v>7779256</v>
      </c>
      <c r="E159" s="66">
        <v>6483980</v>
      </c>
      <c r="F159" s="73">
        <v>83.35</v>
      </c>
      <c r="G159" s="66">
        <v>7216647</v>
      </c>
      <c r="H159" s="66">
        <v>6207558</v>
      </c>
      <c r="I159" s="73">
        <v>86.02</v>
      </c>
      <c r="J159" s="66">
        <v>562609</v>
      </c>
      <c r="K159" s="74">
        <v>276422</v>
      </c>
      <c r="L159" s="75">
        <v>49.13</v>
      </c>
    </row>
    <row r="160" spans="2:12" x14ac:dyDescent="0.25">
      <c r="B160" s="53">
        <v>10106</v>
      </c>
      <c r="C160" s="67">
        <v>17373263</v>
      </c>
      <c r="D160" s="66">
        <v>8800935</v>
      </c>
      <c r="E160" s="66">
        <v>7532677</v>
      </c>
      <c r="F160" s="73">
        <v>85.59</v>
      </c>
      <c r="G160" s="66">
        <v>8010195</v>
      </c>
      <c r="H160" s="66">
        <v>7054161</v>
      </c>
      <c r="I160" s="73">
        <v>88.06</v>
      </c>
      <c r="J160" s="66">
        <v>790740</v>
      </c>
      <c r="K160" s="74">
        <v>478516</v>
      </c>
      <c r="L160" s="75">
        <v>60.51</v>
      </c>
    </row>
    <row r="161" spans="2:12" x14ac:dyDescent="0.25">
      <c r="B161" s="53">
        <v>10107</v>
      </c>
      <c r="C161" s="67">
        <v>17373263</v>
      </c>
      <c r="D161" s="66">
        <v>10514625</v>
      </c>
      <c r="E161" s="66">
        <v>8889386</v>
      </c>
      <c r="F161" s="73">
        <v>84.54</v>
      </c>
      <c r="G161" s="66">
        <v>9502164</v>
      </c>
      <c r="H161" s="66">
        <v>8327676</v>
      </c>
      <c r="I161" s="73">
        <v>87.64</v>
      </c>
      <c r="J161" s="66">
        <v>1012461</v>
      </c>
      <c r="K161" s="74">
        <v>561709</v>
      </c>
      <c r="L161" s="75">
        <v>55.48</v>
      </c>
    </row>
    <row r="162" spans="2:12" x14ac:dyDescent="0.25">
      <c r="B162" s="53">
        <v>10108</v>
      </c>
      <c r="C162" s="67">
        <v>17373263</v>
      </c>
      <c r="D162" s="66">
        <v>11590676</v>
      </c>
      <c r="E162" s="66">
        <v>9884484</v>
      </c>
      <c r="F162" s="73">
        <v>85.28</v>
      </c>
      <c r="G162" s="66">
        <v>10360001</v>
      </c>
      <c r="H162" s="66">
        <v>9168357</v>
      </c>
      <c r="I162" s="73">
        <v>88.5</v>
      </c>
      <c r="J162" s="66">
        <v>1230675</v>
      </c>
      <c r="K162" s="74">
        <v>716127</v>
      </c>
      <c r="L162" s="75">
        <v>58.19</v>
      </c>
    </row>
    <row r="163" spans="2:12" x14ac:dyDescent="0.25">
      <c r="B163" s="53">
        <v>10109</v>
      </c>
      <c r="C163" s="67">
        <v>17703754</v>
      </c>
      <c r="D163" s="66">
        <v>12881731</v>
      </c>
      <c r="E163" s="66">
        <v>11082916</v>
      </c>
      <c r="F163" s="73">
        <v>86.04</v>
      </c>
      <c r="G163" s="66">
        <v>11440370</v>
      </c>
      <c r="H163" s="66">
        <v>10211694</v>
      </c>
      <c r="I163" s="73">
        <v>89.26</v>
      </c>
      <c r="J163" s="66">
        <v>1441361</v>
      </c>
      <c r="K163" s="74">
        <v>871222</v>
      </c>
      <c r="L163" s="75">
        <v>60.44</v>
      </c>
    </row>
    <row r="164" spans="2:12" x14ac:dyDescent="0.25">
      <c r="B164" s="53">
        <v>10110</v>
      </c>
      <c r="C164" s="67">
        <v>17703754</v>
      </c>
      <c r="D164" s="66">
        <v>14627011</v>
      </c>
      <c r="E164" s="66">
        <v>12295871</v>
      </c>
      <c r="F164" s="73">
        <v>84.06</v>
      </c>
      <c r="G164" s="66">
        <v>12541182</v>
      </c>
      <c r="H164" s="66">
        <v>11095201</v>
      </c>
      <c r="I164" s="73">
        <v>88.47</v>
      </c>
      <c r="J164" s="66">
        <v>2085829</v>
      </c>
      <c r="K164" s="74">
        <v>1200671</v>
      </c>
      <c r="L164" s="75">
        <v>57.56</v>
      </c>
    </row>
    <row r="165" spans="2:12" x14ac:dyDescent="0.25">
      <c r="B165" s="53">
        <v>10111</v>
      </c>
      <c r="C165" s="67">
        <v>17703754</v>
      </c>
      <c r="D165" s="66">
        <v>15715434</v>
      </c>
      <c r="E165" s="66">
        <v>13412843</v>
      </c>
      <c r="F165" s="73">
        <v>85.35</v>
      </c>
      <c r="G165" s="66">
        <v>13294034</v>
      </c>
      <c r="H165" s="66">
        <v>11926257</v>
      </c>
      <c r="I165" s="73">
        <v>89.71</v>
      </c>
      <c r="J165" s="66">
        <v>2421401</v>
      </c>
      <c r="K165" s="74">
        <v>1486587</v>
      </c>
      <c r="L165" s="75">
        <v>61.39</v>
      </c>
    </row>
    <row r="166" spans="2:12" x14ac:dyDescent="0.25">
      <c r="B166" s="53">
        <v>10112</v>
      </c>
      <c r="C166" s="67">
        <v>17703754</v>
      </c>
      <c r="D166" s="66">
        <v>16690795</v>
      </c>
      <c r="E166" s="66">
        <v>15021183</v>
      </c>
      <c r="F166" s="73">
        <v>90</v>
      </c>
      <c r="G166" s="66">
        <v>13795904</v>
      </c>
      <c r="H166" s="66">
        <v>12947617</v>
      </c>
      <c r="I166" s="73">
        <v>93.85</v>
      </c>
      <c r="J166" s="66">
        <v>2894891</v>
      </c>
      <c r="K166" s="74">
        <v>2073566</v>
      </c>
      <c r="L166" s="75">
        <v>71.63</v>
      </c>
    </row>
    <row r="167" spans="2:12" x14ac:dyDescent="0.25">
      <c r="B167" s="53">
        <v>10201</v>
      </c>
      <c r="C167" s="67">
        <v>17341823</v>
      </c>
      <c r="D167" s="66">
        <v>3282605</v>
      </c>
      <c r="E167" s="66">
        <v>2320912</v>
      </c>
      <c r="F167" s="73">
        <v>70.7</v>
      </c>
      <c r="G167" s="66">
        <v>3000196</v>
      </c>
      <c r="H167" s="66">
        <v>2272072</v>
      </c>
      <c r="I167" s="73">
        <v>75.73</v>
      </c>
      <c r="J167" s="66">
        <v>282409</v>
      </c>
      <c r="K167" s="74">
        <v>48840</v>
      </c>
      <c r="L167" s="75">
        <v>17.29</v>
      </c>
    </row>
    <row r="168" spans="2:12" x14ac:dyDescent="0.25">
      <c r="B168" s="53">
        <v>10202</v>
      </c>
      <c r="C168" s="67">
        <v>17341823</v>
      </c>
      <c r="D168" s="66">
        <v>4129048</v>
      </c>
      <c r="E168" s="66">
        <v>3176853</v>
      </c>
      <c r="F168" s="73">
        <v>76.94</v>
      </c>
      <c r="G168" s="66">
        <v>3830092</v>
      </c>
      <c r="H168" s="66">
        <v>3015891</v>
      </c>
      <c r="I168" s="73">
        <v>78.739999999999995</v>
      </c>
      <c r="J168" s="66">
        <v>298956</v>
      </c>
      <c r="K168" s="74">
        <v>160962</v>
      </c>
      <c r="L168" s="75">
        <v>53.84</v>
      </c>
    </row>
    <row r="169" spans="2:12" x14ac:dyDescent="0.25">
      <c r="B169" s="53">
        <v>10203</v>
      </c>
      <c r="C169" s="67">
        <v>17341823</v>
      </c>
      <c r="D169" s="66">
        <v>5221117</v>
      </c>
      <c r="E169" s="66">
        <v>3967880</v>
      </c>
      <c r="F169" s="73">
        <v>76</v>
      </c>
      <c r="G169" s="66">
        <v>4725220</v>
      </c>
      <c r="H169" s="66">
        <v>3789694</v>
      </c>
      <c r="I169" s="73">
        <v>80.2</v>
      </c>
      <c r="J169" s="66">
        <v>495897</v>
      </c>
      <c r="K169" s="74">
        <v>178186</v>
      </c>
      <c r="L169" s="75">
        <v>35.93</v>
      </c>
    </row>
    <row r="170" spans="2:12" x14ac:dyDescent="0.25">
      <c r="B170" s="53">
        <v>10204</v>
      </c>
      <c r="C170" s="67">
        <v>17341823</v>
      </c>
      <c r="D170" s="66">
        <v>6392241</v>
      </c>
      <c r="E170" s="66">
        <v>5027178</v>
      </c>
      <c r="F170" s="73">
        <v>78.64</v>
      </c>
      <c r="G170" s="66">
        <v>5727382</v>
      </c>
      <c r="H170" s="66">
        <v>4785271</v>
      </c>
      <c r="I170" s="73">
        <v>83.55</v>
      </c>
      <c r="J170" s="66">
        <v>664859</v>
      </c>
      <c r="K170" s="74">
        <v>241907</v>
      </c>
      <c r="L170" s="75">
        <v>36.380000000000003</v>
      </c>
    </row>
    <row r="171" spans="2:12" x14ac:dyDescent="0.25">
      <c r="B171" s="53">
        <v>10205</v>
      </c>
      <c r="C171" s="67">
        <v>17341823</v>
      </c>
      <c r="D171" s="66">
        <v>8162954</v>
      </c>
      <c r="E171" s="66">
        <v>6635377</v>
      </c>
      <c r="F171" s="73">
        <v>81.290000000000006</v>
      </c>
      <c r="G171" s="66">
        <v>7184875</v>
      </c>
      <c r="H171" s="66">
        <v>6341105</v>
      </c>
      <c r="I171" s="73">
        <v>88.26</v>
      </c>
      <c r="J171" s="66">
        <v>978079</v>
      </c>
      <c r="K171" s="74">
        <v>294272</v>
      </c>
      <c r="L171" s="75">
        <v>30.09</v>
      </c>
    </row>
    <row r="172" spans="2:12" x14ac:dyDescent="0.25">
      <c r="B172" s="53">
        <v>10206</v>
      </c>
      <c r="C172" s="67">
        <v>17341823</v>
      </c>
      <c r="D172" s="66">
        <v>9050880</v>
      </c>
      <c r="E172" s="66">
        <v>7697954</v>
      </c>
      <c r="F172" s="73">
        <v>85.05</v>
      </c>
      <c r="G172" s="66">
        <v>7926794</v>
      </c>
      <c r="H172" s="66">
        <v>7107592</v>
      </c>
      <c r="I172" s="73">
        <v>89.67</v>
      </c>
      <c r="J172" s="66">
        <v>1124086</v>
      </c>
      <c r="K172" s="74">
        <v>590361</v>
      </c>
      <c r="L172" s="75">
        <v>52.52</v>
      </c>
    </row>
    <row r="173" spans="2:12" x14ac:dyDescent="0.25">
      <c r="B173" s="53">
        <v>10207</v>
      </c>
      <c r="C173" s="67">
        <v>17341823</v>
      </c>
      <c r="D173" s="66">
        <v>10981988</v>
      </c>
      <c r="E173" s="66">
        <v>9395265</v>
      </c>
      <c r="F173" s="73">
        <v>85.55</v>
      </c>
      <c r="G173" s="66">
        <v>9650472</v>
      </c>
      <c r="H173" s="66">
        <v>8731663</v>
      </c>
      <c r="I173" s="73">
        <v>90.48</v>
      </c>
      <c r="J173" s="66">
        <v>1331516</v>
      </c>
      <c r="K173" s="74">
        <v>663603</v>
      </c>
      <c r="L173" s="75">
        <v>49.84</v>
      </c>
    </row>
    <row r="174" spans="2:12" x14ac:dyDescent="0.25">
      <c r="B174" s="53">
        <v>10208</v>
      </c>
      <c r="C174" s="67">
        <v>17341823</v>
      </c>
      <c r="D174" s="66">
        <v>11954240</v>
      </c>
      <c r="E174" s="66">
        <v>10248125</v>
      </c>
      <c r="F174" s="73">
        <v>85.73</v>
      </c>
      <c r="G174" s="66">
        <v>10405767</v>
      </c>
      <c r="H174" s="66">
        <v>9413138</v>
      </c>
      <c r="I174" s="73">
        <v>90.46</v>
      </c>
      <c r="J174" s="66">
        <v>1548473</v>
      </c>
      <c r="K174" s="74">
        <v>834987</v>
      </c>
      <c r="L174" s="75">
        <v>53.92</v>
      </c>
    </row>
    <row r="175" spans="2:12" x14ac:dyDescent="0.25">
      <c r="B175" s="53">
        <v>10209</v>
      </c>
      <c r="C175" s="67">
        <v>18156448</v>
      </c>
      <c r="D175" s="66">
        <v>13092649</v>
      </c>
      <c r="E175" s="66">
        <v>11371208</v>
      </c>
      <c r="F175" s="73">
        <v>86.85</v>
      </c>
      <c r="G175" s="66">
        <v>11328493</v>
      </c>
      <c r="H175" s="66">
        <v>10329117</v>
      </c>
      <c r="I175" s="73">
        <v>91.18</v>
      </c>
      <c r="J175" s="66">
        <v>1764156</v>
      </c>
      <c r="K175" s="74">
        <v>1042091</v>
      </c>
      <c r="L175" s="75">
        <v>59.07</v>
      </c>
    </row>
    <row r="176" spans="2:12" x14ac:dyDescent="0.25">
      <c r="B176" s="53">
        <v>10210</v>
      </c>
      <c r="C176" s="67">
        <v>18156448</v>
      </c>
      <c r="D176" s="66">
        <v>14752271</v>
      </c>
      <c r="E176" s="66">
        <v>12468089</v>
      </c>
      <c r="F176" s="73">
        <v>84.52</v>
      </c>
      <c r="G176" s="66">
        <v>12509648</v>
      </c>
      <c r="H176" s="66">
        <v>11221370</v>
      </c>
      <c r="I176" s="73">
        <v>89.7</v>
      </c>
      <c r="J176" s="66">
        <v>2242623</v>
      </c>
      <c r="K176" s="74">
        <v>1246719</v>
      </c>
      <c r="L176" s="75">
        <v>55.59</v>
      </c>
    </row>
    <row r="177" spans="2:12" x14ac:dyDescent="0.25">
      <c r="B177" s="53">
        <v>10211</v>
      </c>
      <c r="C177" s="67">
        <v>18156448</v>
      </c>
      <c r="D177" s="66">
        <v>15907997</v>
      </c>
      <c r="E177" s="66">
        <v>13748614</v>
      </c>
      <c r="F177" s="73">
        <v>86.43</v>
      </c>
      <c r="G177" s="66">
        <v>13279208</v>
      </c>
      <c r="H177" s="66">
        <v>12133355</v>
      </c>
      <c r="I177" s="73">
        <v>91.37</v>
      </c>
      <c r="J177" s="66">
        <v>2628789</v>
      </c>
      <c r="K177" s="74">
        <v>1615259</v>
      </c>
      <c r="L177" s="75">
        <v>61.44</v>
      </c>
    </row>
    <row r="178" spans="2:12" x14ac:dyDescent="0.25">
      <c r="B178" s="53">
        <v>10212</v>
      </c>
      <c r="C178" s="67">
        <v>18156448</v>
      </c>
      <c r="D178" s="66">
        <v>17180027</v>
      </c>
      <c r="E178" s="66">
        <v>15367717</v>
      </c>
      <c r="F178" s="73">
        <v>89.45</v>
      </c>
      <c r="G178" s="66">
        <v>13743128</v>
      </c>
      <c r="H178" s="66">
        <v>13035730</v>
      </c>
      <c r="I178" s="73">
        <v>94.85</v>
      </c>
      <c r="J178" s="66">
        <v>3436899</v>
      </c>
      <c r="K178" s="74">
        <v>2331988</v>
      </c>
      <c r="L178" s="75">
        <v>67.849999999999994</v>
      </c>
    </row>
    <row r="179" spans="2:12" x14ac:dyDescent="0.25">
      <c r="B179" s="53">
        <v>10301</v>
      </c>
      <c r="C179" s="67">
        <v>17359529</v>
      </c>
      <c r="D179" s="66">
        <v>2773823</v>
      </c>
      <c r="E179" s="66">
        <v>2191925</v>
      </c>
      <c r="F179" s="73">
        <v>79.02</v>
      </c>
      <c r="G179" s="66">
        <v>2692949</v>
      </c>
      <c r="H179" s="66">
        <v>2134800</v>
      </c>
      <c r="I179" s="73">
        <v>79.27</v>
      </c>
      <c r="J179" s="66">
        <v>80874</v>
      </c>
      <c r="K179" s="74">
        <v>57125</v>
      </c>
      <c r="L179" s="75">
        <v>70.63</v>
      </c>
    </row>
    <row r="180" spans="2:12" x14ac:dyDescent="0.25">
      <c r="B180" s="53">
        <v>10302</v>
      </c>
      <c r="C180" s="67">
        <v>17357529</v>
      </c>
      <c r="D180" s="66">
        <v>3762438.5040000002</v>
      </c>
      <c r="E180" s="66">
        <v>2961712.9019999998</v>
      </c>
      <c r="F180" s="73">
        <v>78.72</v>
      </c>
      <c r="G180" s="66">
        <v>3559450.5040000002</v>
      </c>
      <c r="H180" s="66">
        <v>2901456.5410000002</v>
      </c>
      <c r="I180" s="73">
        <v>81.510000000000005</v>
      </c>
      <c r="J180" s="66">
        <v>202988</v>
      </c>
      <c r="K180" s="74">
        <v>60256.360999999997</v>
      </c>
      <c r="L180" s="75">
        <v>29.68</v>
      </c>
    </row>
    <row r="181" spans="2:12" x14ac:dyDescent="0.25">
      <c r="B181" s="53">
        <v>10303</v>
      </c>
      <c r="C181" s="67">
        <v>17357529</v>
      </c>
      <c r="D181" s="66">
        <v>4739404.9409999996</v>
      </c>
      <c r="E181" s="66">
        <v>3883478.5410000002</v>
      </c>
      <c r="F181" s="73">
        <v>81.94</v>
      </c>
      <c r="G181" s="66">
        <v>4474288.9409999996</v>
      </c>
      <c r="H181" s="66">
        <v>3810231.0950000002</v>
      </c>
      <c r="I181" s="73">
        <v>85.16</v>
      </c>
      <c r="J181" s="66">
        <v>265116</v>
      </c>
      <c r="K181" s="74">
        <v>73247.445999999996</v>
      </c>
      <c r="L181" s="75">
        <v>27.63</v>
      </c>
    </row>
    <row r="182" spans="2:12" x14ac:dyDescent="0.25">
      <c r="B182" s="53">
        <v>10304</v>
      </c>
      <c r="C182" s="67">
        <v>17357529</v>
      </c>
      <c r="D182" s="66">
        <v>6088568.7240000004</v>
      </c>
      <c r="E182" s="66">
        <v>5029469.1500000004</v>
      </c>
      <c r="F182" s="73">
        <v>82.61</v>
      </c>
      <c r="G182" s="66">
        <v>5651258.7240000004</v>
      </c>
      <c r="H182" s="66">
        <v>4919314.7489999998</v>
      </c>
      <c r="I182" s="73">
        <v>87.05</v>
      </c>
      <c r="J182" s="66">
        <v>437310</v>
      </c>
      <c r="K182" s="74">
        <v>110154.401</v>
      </c>
      <c r="L182" s="75">
        <v>25.19</v>
      </c>
    </row>
    <row r="183" spans="2:12" x14ac:dyDescent="0.25">
      <c r="B183" s="53">
        <v>10305</v>
      </c>
      <c r="C183" s="67">
        <v>17357529</v>
      </c>
      <c r="D183" s="66">
        <v>7682831.8339999998</v>
      </c>
      <c r="E183" s="66">
        <v>6532813.1059999997</v>
      </c>
      <c r="F183" s="73">
        <v>85.03</v>
      </c>
      <c r="G183" s="66">
        <v>7076269.8339999998</v>
      </c>
      <c r="H183" s="66">
        <v>6350453.3470000001</v>
      </c>
      <c r="I183" s="73">
        <v>89.74</v>
      </c>
      <c r="J183" s="66">
        <v>606562</v>
      </c>
      <c r="K183" s="74">
        <v>182359.75899999999</v>
      </c>
      <c r="L183" s="75">
        <v>30.06</v>
      </c>
    </row>
    <row r="184" spans="2:12" x14ac:dyDescent="0.25">
      <c r="B184" s="53">
        <v>10306</v>
      </c>
      <c r="C184" s="67">
        <v>17357529</v>
      </c>
      <c r="D184" s="66">
        <v>8879629.9609999992</v>
      </c>
      <c r="E184" s="66">
        <v>7700318.4170000004</v>
      </c>
      <c r="F184" s="73">
        <v>86.72</v>
      </c>
      <c r="G184" s="66">
        <v>7946212.9610000001</v>
      </c>
      <c r="H184" s="66">
        <v>7248103.3909999998</v>
      </c>
      <c r="I184" s="73">
        <v>91.21</v>
      </c>
      <c r="J184" s="66">
        <v>933417</v>
      </c>
      <c r="K184" s="74">
        <v>452215.02600000001</v>
      </c>
      <c r="L184" s="75">
        <v>48.45</v>
      </c>
    </row>
    <row r="185" spans="2:12" x14ac:dyDescent="0.25">
      <c r="B185" s="53">
        <v>10307</v>
      </c>
      <c r="C185" s="67">
        <v>17357529</v>
      </c>
      <c r="D185" s="66">
        <v>10791475</v>
      </c>
      <c r="E185" s="66">
        <v>9370763</v>
      </c>
      <c r="F185" s="73">
        <v>86.83</v>
      </c>
      <c r="G185" s="66">
        <v>9570360</v>
      </c>
      <c r="H185" s="66">
        <v>8759855</v>
      </c>
      <c r="I185" s="73">
        <v>91.53</v>
      </c>
      <c r="J185" s="66">
        <v>1221114</v>
      </c>
      <c r="K185" s="74">
        <v>610908</v>
      </c>
      <c r="L185" s="75">
        <v>50.03</v>
      </c>
    </row>
    <row r="186" spans="2:12" x14ac:dyDescent="0.25">
      <c r="B186" s="53">
        <v>10308</v>
      </c>
      <c r="C186" s="67">
        <v>18285583</v>
      </c>
      <c r="D186" s="66">
        <v>12344305</v>
      </c>
      <c r="E186" s="66">
        <v>10446682</v>
      </c>
      <c r="F186" s="73">
        <v>84.63</v>
      </c>
      <c r="G186" s="66">
        <v>10589452</v>
      </c>
      <c r="H186" s="66">
        <v>9689278</v>
      </c>
      <c r="I186" s="73">
        <v>91.5</v>
      </c>
      <c r="J186" s="66">
        <v>1754853</v>
      </c>
      <c r="K186" s="74">
        <v>757405</v>
      </c>
      <c r="L186" s="75">
        <v>43.16</v>
      </c>
    </row>
    <row r="187" spans="2:12" x14ac:dyDescent="0.25">
      <c r="B187" s="53">
        <v>10309</v>
      </c>
      <c r="C187" s="67">
        <v>18285583</v>
      </c>
      <c r="D187" s="66">
        <v>13602601</v>
      </c>
      <c r="E187" s="66">
        <v>11632661</v>
      </c>
      <c r="F187" s="73">
        <v>85.52</v>
      </c>
      <c r="G187" s="66">
        <v>11545537</v>
      </c>
      <c r="H187" s="66">
        <v>10697780</v>
      </c>
      <c r="I187" s="73">
        <v>92.66</v>
      </c>
      <c r="J187" s="66">
        <v>2057063</v>
      </c>
      <c r="K187" s="74">
        <v>934881</v>
      </c>
      <c r="L187" s="75">
        <v>45.45</v>
      </c>
    </row>
    <row r="188" spans="2:12" x14ac:dyDescent="0.25">
      <c r="B188" s="53">
        <v>10310</v>
      </c>
      <c r="C188" s="67">
        <v>18285583</v>
      </c>
      <c r="D188" s="66">
        <v>14932135</v>
      </c>
      <c r="E188" s="66">
        <v>12772837</v>
      </c>
      <c r="F188" s="73">
        <v>85.54</v>
      </c>
      <c r="G188" s="66">
        <v>12633736</v>
      </c>
      <c r="H188" s="66">
        <v>11605170</v>
      </c>
      <c r="I188" s="73">
        <v>91.86</v>
      </c>
      <c r="J188" s="66">
        <v>2298398</v>
      </c>
      <c r="K188" s="74">
        <v>1167667</v>
      </c>
      <c r="L188" s="75">
        <v>50.8</v>
      </c>
    </row>
    <row r="189" spans="2:12" x14ac:dyDescent="0.25">
      <c r="B189" s="53">
        <v>10311</v>
      </c>
      <c r="C189" s="67">
        <v>18285583</v>
      </c>
      <c r="D189" s="66">
        <v>15928190</v>
      </c>
      <c r="E189" s="66">
        <v>13833182</v>
      </c>
      <c r="F189" s="73">
        <v>86.85</v>
      </c>
      <c r="G189" s="66">
        <v>13425224</v>
      </c>
      <c r="H189" s="66">
        <v>12486281</v>
      </c>
      <c r="I189" s="73">
        <v>93.01</v>
      </c>
      <c r="J189" s="66">
        <v>2502966</v>
      </c>
      <c r="K189" s="74">
        <v>1346901</v>
      </c>
      <c r="L189" s="75">
        <v>53.81</v>
      </c>
    </row>
    <row r="190" spans="2:12" x14ac:dyDescent="0.25">
      <c r="B190" s="53">
        <v>10312</v>
      </c>
      <c r="C190" s="67">
        <v>18285583</v>
      </c>
      <c r="D190" s="66">
        <v>17366724.158</v>
      </c>
      <c r="E190" s="66">
        <v>15339994.526000001</v>
      </c>
      <c r="F190" s="73">
        <v>88.33</v>
      </c>
      <c r="G190" s="66">
        <v>13989532.158</v>
      </c>
      <c r="H190" s="66">
        <v>13394629.946</v>
      </c>
      <c r="I190" s="73">
        <v>95.75</v>
      </c>
      <c r="J190" s="66">
        <v>3377192</v>
      </c>
      <c r="K190" s="74">
        <v>1945364.58</v>
      </c>
      <c r="L190" s="75">
        <v>57.6</v>
      </c>
    </row>
    <row r="191" spans="2:12" x14ac:dyDescent="0.25">
      <c r="B191" s="53">
        <v>10401</v>
      </c>
      <c r="C191" s="67">
        <v>17145683</v>
      </c>
      <c r="D191" s="66">
        <v>2158338.9109999998</v>
      </c>
      <c r="E191" s="66">
        <v>1555733.2209999999</v>
      </c>
      <c r="F191" s="73">
        <v>72.08</v>
      </c>
      <c r="G191" s="66">
        <v>2080552.9110000001</v>
      </c>
      <c r="H191" s="66">
        <v>1548510.2209999999</v>
      </c>
      <c r="I191" s="73">
        <v>74.430000000000007</v>
      </c>
      <c r="J191" s="66">
        <v>77786</v>
      </c>
      <c r="K191" s="74">
        <v>7223</v>
      </c>
      <c r="L191" s="75">
        <v>9.2899999999999991</v>
      </c>
    </row>
    <row r="192" spans="2:12" x14ac:dyDescent="0.25">
      <c r="B192" s="53">
        <v>10402</v>
      </c>
      <c r="C192" s="67">
        <v>17145683</v>
      </c>
      <c r="D192" s="66">
        <v>3740191.1630000002</v>
      </c>
      <c r="E192" s="66">
        <v>2966876.0809999998</v>
      </c>
      <c r="F192" s="73">
        <v>79.319999999999993</v>
      </c>
      <c r="G192" s="66">
        <v>3622017.7629999998</v>
      </c>
      <c r="H192" s="66">
        <v>2944046.7429999998</v>
      </c>
      <c r="I192" s="73">
        <v>81.28</v>
      </c>
      <c r="J192" s="66">
        <v>118173.4</v>
      </c>
      <c r="K192" s="74">
        <v>22829.338</v>
      </c>
      <c r="L192" s="75">
        <v>19.32</v>
      </c>
    </row>
    <row r="193" spans="2:12" x14ac:dyDescent="0.25">
      <c r="B193" s="53">
        <v>10403</v>
      </c>
      <c r="C193" s="67">
        <v>17145683</v>
      </c>
      <c r="D193" s="66">
        <v>4678053.8720000004</v>
      </c>
      <c r="E193" s="66">
        <v>3850810.5120000001</v>
      </c>
      <c r="F193" s="73">
        <v>82.32</v>
      </c>
      <c r="G193" s="66">
        <v>4486764.4720000001</v>
      </c>
      <c r="H193" s="66">
        <v>3780878.9270000001</v>
      </c>
      <c r="I193" s="73">
        <v>84.27</v>
      </c>
      <c r="J193" s="66">
        <v>191289.4</v>
      </c>
      <c r="K193" s="74">
        <v>69931.585000000006</v>
      </c>
      <c r="L193" s="75">
        <v>36.56</v>
      </c>
    </row>
    <row r="194" spans="2:12" x14ac:dyDescent="0.25">
      <c r="B194" s="53">
        <v>10404</v>
      </c>
      <c r="C194" s="67">
        <v>17145683</v>
      </c>
      <c r="D194" s="66">
        <v>6037975.0609999998</v>
      </c>
      <c r="E194" s="66">
        <v>5013784.9440000001</v>
      </c>
      <c r="F194" s="73">
        <v>83.04</v>
      </c>
      <c r="G194" s="66">
        <v>5690933.6610000003</v>
      </c>
      <c r="H194" s="66">
        <v>4922978.5829999996</v>
      </c>
      <c r="I194" s="73">
        <v>86.5</v>
      </c>
      <c r="J194" s="66">
        <v>347041.4</v>
      </c>
      <c r="K194" s="74">
        <v>90806.361000000004</v>
      </c>
      <c r="L194" s="75">
        <v>26.17</v>
      </c>
    </row>
    <row r="195" spans="2:12" x14ac:dyDescent="0.25">
      <c r="B195" s="53">
        <v>10405</v>
      </c>
      <c r="C195" s="67">
        <v>17145683</v>
      </c>
      <c r="D195" s="66">
        <v>7618924.9649999999</v>
      </c>
      <c r="E195" s="66">
        <v>6603632.6050000004</v>
      </c>
      <c r="F195" s="73">
        <v>86.67</v>
      </c>
      <c r="G195" s="66">
        <v>7180020.5650000004</v>
      </c>
      <c r="H195" s="66">
        <v>6391349.8559999997</v>
      </c>
      <c r="I195" s="73">
        <v>89.02</v>
      </c>
      <c r="J195" s="66">
        <v>438904.4</v>
      </c>
      <c r="K195" s="74">
        <v>212282.74900000001</v>
      </c>
      <c r="L195" s="75">
        <v>48.37</v>
      </c>
    </row>
    <row r="196" spans="2:12" x14ac:dyDescent="0.25">
      <c r="B196" s="53">
        <v>10406</v>
      </c>
      <c r="C196" s="67">
        <v>17145683</v>
      </c>
      <c r="D196" s="66">
        <v>8600919</v>
      </c>
      <c r="E196" s="66">
        <v>7565694</v>
      </c>
      <c r="F196" s="73">
        <v>87.96</v>
      </c>
      <c r="G196" s="66">
        <v>8010713</v>
      </c>
      <c r="H196" s="66">
        <v>7283891</v>
      </c>
      <c r="I196" s="73">
        <v>90.93</v>
      </c>
      <c r="J196" s="66">
        <v>590206</v>
      </c>
      <c r="K196" s="74">
        <v>281804</v>
      </c>
      <c r="L196" s="75">
        <v>47.75</v>
      </c>
    </row>
    <row r="197" spans="2:12" x14ac:dyDescent="0.25">
      <c r="B197" s="53">
        <v>10407</v>
      </c>
      <c r="C197" s="67">
        <v>17145683</v>
      </c>
      <c r="D197" s="66">
        <v>10390462</v>
      </c>
      <c r="E197" s="66">
        <v>9096827</v>
      </c>
      <c r="F197" s="73">
        <v>87.55</v>
      </c>
      <c r="G197" s="66">
        <v>9606144</v>
      </c>
      <c r="H197" s="66">
        <v>8767233</v>
      </c>
      <c r="I197" s="73">
        <v>91.27</v>
      </c>
      <c r="J197" s="66">
        <v>784317</v>
      </c>
      <c r="K197" s="74">
        <v>329594</v>
      </c>
      <c r="L197" s="75">
        <v>42.02</v>
      </c>
    </row>
    <row r="198" spans="2:12" x14ac:dyDescent="0.25">
      <c r="B198" s="53">
        <v>10408</v>
      </c>
      <c r="C198" s="67">
        <v>17145683</v>
      </c>
      <c r="D198" s="66">
        <v>11636243</v>
      </c>
      <c r="E198" s="66">
        <v>10200767</v>
      </c>
      <c r="F198" s="73">
        <v>87.66</v>
      </c>
      <c r="G198" s="66">
        <v>10589590</v>
      </c>
      <c r="H198" s="66">
        <v>9681619</v>
      </c>
      <c r="I198" s="73">
        <v>91.43</v>
      </c>
      <c r="J198" s="66">
        <v>1046653</v>
      </c>
      <c r="K198" s="74">
        <v>519148</v>
      </c>
      <c r="L198" s="75">
        <v>49.6</v>
      </c>
    </row>
    <row r="199" spans="2:12" x14ac:dyDescent="0.25">
      <c r="B199" s="53">
        <v>10409</v>
      </c>
      <c r="C199" s="67">
        <v>18302686</v>
      </c>
      <c r="D199" s="66">
        <v>13019590.454</v>
      </c>
      <c r="E199" s="66">
        <v>11401231.919</v>
      </c>
      <c r="F199" s="73">
        <v>87.57</v>
      </c>
      <c r="G199" s="66">
        <v>11677345.33</v>
      </c>
      <c r="H199" s="66">
        <v>10730296.030999999</v>
      </c>
      <c r="I199" s="73">
        <v>91.89</v>
      </c>
      <c r="J199" s="66">
        <v>1342245.1240000001</v>
      </c>
      <c r="K199" s="81">
        <v>670935.88800000004</v>
      </c>
      <c r="L199" s="75">
        <v>49.99</v>
      </c>
    </row>
    <row r="200" spans="2:12" s="4" customFormat="1" x14ac:dyDescent="0.25">
      <c r="B200" s="53">
        <v>10410</v>
      </c>
      <c r="C200" s="67">
        <v>18302686</v>
      </c>
      <c r="D200" s="66">
        <v>14802195.811000001</v>
      </c>
      <c r="E200" s="66">
        <v>12534645.073999999</v>
      </c>
      <c r="F200" s="73">
        <f t="shared" ref="F200:F205" si="16">E200/D200*100</f>
        <v>84.680984051603275</v>
      </c>
      <c r="G200" s="66">
        <v>12893921.223999999</v>
      </c>
      <c r="H200" s="66">
        <v>11588818.567</v>
      </c>
      <c r="I200" s="73">
        <f t="shared" ref="I200:I205" si="17">H200/G200*100</f>
        <v>89.878155494150562</v>
      </c>
      <c r="J200" s="66">
        <v>1908274.5870000001</v>
      </c>
      <c r="K200" s="81">
        <v>945826.50699999998</v>
      </c>
      <c r="L200" s="82">
        <f t="shared" ref="L200:L205" si="18">K200/J200*100</f>
        <v>49.564486863860331</v>
      </c>
    </row>
    <row r="201" spans="2:12" s="4" customFormat="1" x14ac:dyDescent="0.25">
      <c r="B201" s="53">
        <v>10411</v>
      </c>
      <c r="C201" s="67">
        <v>18302686</v>
      </c>
      <c r="D201" s="66">
        <v>15820855.295</v>
      </c>
      <c r="E201" s="66">
        <v>13615519.595000001</v>
      </c>
      <c r="F201" s="73">
        <f t="shared" si="16"/>
        <v>86.0605785282862</v>
      </c>
      <c r="G201" s="66">
        <v>13689001.798</v>
      </c>
      <c r="H201" s="66">
        <v>12517017.211999999</v>
      </c>
      <c r="I201" s="73">
        <f t="shared" si="17"/>
        <v>91.438494907852004</v>
      </c>
      <c r="J201" s="66">
        <v>2131853.497</v>
      </c>
      <c r="K201" s="81">
        <v>1098502.3829999999</v>
      </c>
      <c r="L201" s="82">
        <f t="shared" si="18"/>
        <v>51.528042829671051</v>
      </c>
    </row>
    <row r="202" spans="2:12" x14ac:dyDescent="0.25">
      <c r="B202" s="53">
        <v>10412</v>
      </c>
      <c r="C202" s="67">
        <v>18302686</v>
      </c>
      <c r="D202" s="66">
        <v>16836781.816</v>
      </c>
      <c r="E202" s="66">
        <v>15101999.809</v>
      </c>
      <c r="F202" s="73">
        <f t="shared" si="16"/>
        <v>89.696475098635332</v>
      </c>
      <c r="G202" s="66">
        <v>14163407.373</v>
      </c>
      <c r="H202" s="66">
        <v>13504884.346999999</v>
      </c>
      <c r="I202" s="73">
        <f t="shared" si="17"/>
        <v>95.350532476702199</v>
      </c>
      <c r="J202" s="66">
        <v>2673374.443</v>
      </c>
      <c r="K202" s="81">
        <v>1597115.4620000001</v>
      </c>
      <c r="L202" s="82">
        <f t="shared" si="18"/>
        <v>59.741554954335299</v>
      </c>
    </row>
    <row r="203" spans="2:12" x14ac:dyDescent="0.25">
      <c r="B203" s="53">
        <v>10501</v>
      </c>
      <c r="C203" s="67">
        <v>17974566</v>
      </c>
      <c r="D203" s="66">
        <v>2874258.105</v>
      </c>
      <c r="E203" s="66">
        <v>2116917.906</v>
      </c>
      <c r="F203" s="73">
        <f t="shared" si="16"/>
        <v>73.650932820453846</v>
      </c>
      <c r="G203" s="66">
        <v>2746522.105</v>
      </c>
      <c r="H203" s="66">
        <v>2105176.719</v>
      </c>
      <c r="I203" s="73">
        <f t="shared" si="17"/>
        <v>76.64881761437708</v>
      </c>
      <c r="J203" s="66">
        <v>127736</v>
      </c>
      <c r="K203" s="81">
        <v>11741.187</v>
      </c>
      <c r="L203" s="82">
        <f t="shared" si="18"/>
        <v>9.1917603494707834</v>
      </c>
    </row>
    <row r="204" spans="2:12" x14ac:dyDescent="0.25">
      <c r="B204" s="53">
        <v>10502</v>
      </c>
      <c r="C204" s="67">
        <v>17974566</v>
      </c>
      <c r="D204" s="66">
        <v>4149707.9610000001</v>
      </c>
      <c r="E204" s="66">
        <v>2817276.5929999999</v>
      </c>
      <c r="F204" s="73">
        <f t="shared" si="16"/>
        <v>67.890960508003801</v>
      </c>
      <c r="G204" s="66">
        <v>3994283.9610000001</v>
      </c>
      <c r="H204" s="66">
        <v>2800685.9419999998</v>
      </c>
      <c r="I204" s="73">
        <f t="shared" si="17"/>
        <v>70.117346922396223</v>
      </c>
      <c r="J204" s="66">
        <v>155424</v>
      </c>
      <c r="K204" s="81">
        <v>16590.651000000002</v>
      </c>
      <c r="L204" s="82">
        <f t="shared" si="18"/>
        <v>10.674446031500928</v>
      </c>
    </row>
    <row r="205" spans="2:12" x14ac:dyDescent="0.25">
      <c r="B205" s="53">
        <v>10503</v>
      </c>
      <c r="C205" s="67">
        <v>17974566</v>
      </c>
      <c r="D205" s="66">
        <v>5317347.1960000005</v>
      </c>
      <c r="E205" s="66">
        <v>3816332.037</v>
      </c>
      <c r="F205" s="73">
        <f t="shared" si="16"/>
        <v>71.771353201665178</v>
      </c>
      <c r="G205" s="66">
        <v>4942809.1960000005</v>
      </c>
      <c r="H205" s="66">
        <v>3786782.0780000002</v>
      </c>
      <c r="I205" s="73">
        <f t="shared" si="17"/>
        <v>76.611941263370582</v>
      </c>
      <c r="J205" s="66">
        <v>374538</v>
      </c>
      <c r="K205" s="81">
        <v>29549.958999999999</v>
      </c>
      <c r="L205" s="82">
        <f t="shared" si="18"/>
        <v>7.8897091883867594</v>
      </c>
    </row>
    <row r="206" spans="2:12" x14ac:dyDescent="0.25">
      <c r="B206" s="53">
        <v>10504</v>
      </c>
      <c r="C206" s="67">
        <v>17974566</v>
      </c>
      <c r="D206" s="66">
        <v>7204775.5140000004</v>
      </c>
      <c r="E206" s="66">
        <v>4839729.8949999996</v>
      </c>
      <c r="F206" s="73">
        <f t="shared" ref="F206:F211" si="19">E206/D206*100</f>
        <v>67.17391660011684</v>
      </c>
      <c r="G206" s="66">
        <v>6683043.5140000004</v>
      </c>
      <c r="H206" s="66">
        <v>4790203.608</v>
      </c>
      <c r="I206" s="73">
        <f t="shared" ref="I206:I211" si="20">H206/G206*100</f>
        <v>71.676977681878355</v>
      </c>
      <c r="J206" s="66">
        <v>521732</v>
      </c>
      <c r="K206" s="81">
        <v>49526.286999999997</v>
      </c>
      <c r="L206" s="82">
        <f t="shared" ref="L206:L213" si="21">K206/J206*100</f>
        <v>9.492668074797022</v>
      </c>
    </row>
    <row r="207" spans="2:12" x14ac:dyDescent="0.25">
      <c r="B207" s="53">
        <v>10505</v>
      </c>
      <c r="C207" s="67">
        <v>17974566</v>
      </c>
      <c r="D207" s="66">
        <v>8454571.9220000003</v>
      </c>
      <c r="E207" s="66">
        <v>6480670.8380000005</v>
      </c>
      <c r="F207" s="73">
        <f t="shared" si="19"/>
        <v>76.652855967034498</v>
      </c>
      <c r="G207" s="66">
        <v>7757137.9220000003</v>
      </c>
      <c r="H207" s="66">
        <v>6375634.227</v>
      </c>
      <c r="I207" s="73">
        <f t="shared" si="20"/>
        <v>82.190548770804753</v>
      </c>
      <c r="J207" s="66">
        <v>697434</v>
      </c>
      <c r="K207" s="81">
        <v>105036.611</v>
      </c>
      <c r="L207" s="82">
        <f t="shared" si="21"/>
        <v>15.060437403395877</v>
      </c>
    </row>
    <row r="208" spans="2:12" s="4" customFormat="1" x14ac:dyDescent="0.25">
      <c r="B208" s="53">
        <v>10506</v>
      </c>
      <c r="C208" s="67">
        <v>17974566</v>
      </c>
      <c r="D208" s="66">
        <v>9851025.784</v>
      </c>
      <c r="E208" s="66">
        <v>7465053.4630000005</v>
      </c>
      <c r="F208" s="73">
        <f t="shared" si="19"/>
        <v>75.7794530913188</v>
      </c>
      <c r="G208" s="66">
        <v>8999732.784</v>
      </c>
      <c r="H208" s="66">
        <v>7279531.9079999998</v>
      </c>
      <c r="I208" s="73">
        <f t="shared" si="20"/>
        <v>80.886089428585862</v>
      </c>
      <c r="J208" s="66">
        <v>851293</v>
      </c>
      <c r="K208" s="81">
        <v>185521.55499999999</v>
      </c>
      <c r="L208" s="82">
        <f t="shared" si="21"/>
        <v>21.792914425468084</v>
      </c>
    </row>
    <row r="209" spans="1:12" s="4" customFormat="1" x14ac:dyDescent="0.25">
      <c r="B209" s="53">
        <v>10507</v>
      </c>
      <c r="C209" s="67">
        <v>17973684</v>
      </c>
      <c r="D209" s="66">
        <v>11744363.987</v>
      </c>
      <c r="E209" s="66">
        <v>8983140.0559999999</v>
      </c>
      <c r="F209" s="73">
        <f t="shared" si="19"/>
        <v>76.488944534957909</v>
      </c>
      <c r="G209" s="66">
        <v>10261652.987</v>
      </c>
      <c r="H209" s="66">
        <v>8747095.0109999999</v>
      </c>
      <c r="I209" s="73">
        <f t="shared" si="20"/>
        <v>85.240604238725268</v>
      </c>
      <c r="J209" s="66">
        <v>1482711</v>
      </c>
      <c r="K209" s="81">
        <v>236045.04500000001</v>
      </c>
      <c r="L209" s="82">
        <f t="shared" si="21"/>
        <v>15.919828274019684</v>
      </c>
    </row>
    <row r="210" spans="1:12" s="4" customFormat="1" x14ac:dyDescent="0.25">
      <c r="B210" s="53">
        <v>10508</v>
      </c>
      <c r="C210" s="67">
        <v>17746160</v>
      </c>
      <c r="D210" s="66">
        <v>13229264.640000001</v>
      </c>
      <c r="E210" s="66">
        <v>10031659.616</v>
      </c>
      <c r="F210" s="73">
        <f t="shared" si="19"/>
        <v>75.829306382368955</v>
      </c>
      <c r="G210" s="66">
        <v>11334737.640000001</v>
      </c>
      <c r="H210" s="66">
        <v>9515903.0319999997</v>
      </c>
      <c r="I210" s="73">
        <f t="shared" si="20"/>
        <v>83.953447660037767</v>
      </c>
      <c r="J210" s="66">
        <v>1894527</v>
      </c>
      <c r="K210" s="81">
        <v>515756.58399999997</v>
      </c>
      <c r="L210" s="82">
        <f t="shared" si="21"/>
        <v>27.223501380555671</v>
      </c>
    </row>
    <row r="211" spans="1:12" x14ac:dyDescent="0.25">
      <c r="B211" s="53">
        <v>10509</v>
      </c>
      <c r="C211" s="67">
        <v>17746160</v>
      </c>
      <c r="D211" s="66">
        <v>14142865.838</v>
      </c>
      <c r="E211" s="66">
        <v>11247830.202</v>
      </c>
      <c r="F211" s="73">
        <f t="shared" si="19"/>
        <v>79.530063643668143</v>
      </c>
      <c r="G211" s="66">
        <v>12251773.838</v>
      </c>
      <c r="H211" s="66">
        <v>10538218.339</v>
      </c>
      <c r="I211" s="73">
        <f t="shared" si="20"/>
        <v>86.013817087569393</v>
      </c>
      <c r="J211" s="66">
        <v>1891092</v>
      </c>
      <c r="K211" s="81">
        <v>709611.86300000001</v>
      </c>
      <c r="L211" s="82">
        <f t="shared" si="21"/>
        <v>37.523920729398675</v>
      </c>
    </row>
    <row r="212" spans="1:12" x14ac:dyDescent="0.25">
      <c r="B212" s="53">
        <v>10510</v>
      </c>
      <c r="C212" s="67">
        <v>17746160</v>
      </c>
      <c r="D212" s="66">
        <v>16175489.266000001</v>
      </c>
      <c r="E212" s="66">
        <v>12327840.687000001</v>
      </c>
      <c r="F212" s="73">
        <f t="shared" ref="F212:F217" si="22">E212/D212*100</f>
        <v>76.213093058720958</v>
      </c>
      <c r="G212" s="66">
        <v>13326856.266000001</v>
      </c>
      <c r="H212" s="66">
        <v>11446676.91</v>
      </c>
      <c r="I212" s="73">
        <f t="shared" ref="I212:I217" si="23">H212/G212*100</f>
        <v>85.891801348553685</v>
      </c>
      <c r="J212" s="66">
        <v>2848633</v>
      </c>
      <c r="K212" s="81">
        <v>881163.777</v>
      </c>
      <c r="L212" s="82">
        <f t="shared" si="21"/>
        <v>30.932864184329816</v>
      </c>
    </row>
    <row r="213" spans="1:12" x14ac:dyDescent="0.25">
      <c r="B213" s="53">
        <v>10511</v>
      </c>
      <c r="C213" s="67">
        <v>17746160</v>
      </c>
      <c r="D213" s="66">
        <v>17018901.524</v>
      </c>
      <c r="E213" s="66">
        <v>13496735.597999999</v>
      </c>
      <c r="F213" s="73">
        <f t="shared" si="22"/>
        <v>79.304387412824184</v>
      </c>
      <c r="G213" s="66">
        <v>13856830.649</v>
      </c>
      <c r="H213" s="66">
        <v>12443728.153999999</v>
      </c>
      <c r="I213" s="73">
        <f t="shared" si="23"/>
        <v>89.80212336576416</v>
      </c>
      <c r="J213" s="66">
        <v>3162070.875</v>
      </c>
      <c r="K213" s="81">
        <v>1053007.4439999999</v>
      </c>
      <c r="L213" s="82">
        <f t="shared" si="21"/>
        <v>33.301196767134442</v>
      </c>
    </row>
    <row r="214" spans="1:12" x14ac:dyDescent="0.25">
      <c r="B214" s="53">
        <v>10512</v>
      </c>
      <c r="C214" s="67">
        <v>17746160</v>
      </c>
      <c r="D214" s="66">
        <v>17676759.081999999</v>
      </c>
      <c r="E214" s="66">
        <v>15146083.765000001</v>
      </c>
      <c r="F214" s="73">
        <f t="shared" si="22"/>
        <v>85.683601245790868</v>
      </c>
      <c r="G214" s="66">
        <v>14196253.339</v>
      </c>
      <c r="H214" s="66">
        <v>13508016.728</v>
      </c>
      <c r="I214" s="73">
        <f t="shared" si="23"/>
        <v>95.151984156909393</v>
      </c>
      <c r="J214" s="66">
        <v>3480505.7429999998</v>
      </c>
      <c r="K214" s="81">
        <v>1638067.037</v>
      </c>
      <c r="L214" s="82">
        <f t="shared" ref="L214:L221" si="24">K214/J214*100</f>
        <v>47.064052122151608</v>
      </c>
    </row>
    <row r="215" spans="1:12" x14ac:dyDescent="0.25">
      <c r="B215" s="53">
        <v>10601</v>
      </c>
      <c r="C215" s="67">
        <v>19117524</v>
      </c>
      <c r="D215" s="66">
        <v>3029053.2510000002</v>
      </c>
      <c r="E215" s="66">
        <v>2052342.2490000001</v>
      </c>
      <c r="F215" s="73">
        <f t="shared" si="22"/>
        <v>67.755238318192241</v>
      </c>
      <c r="G215" s="66">
        <v>2904450.2510000002</v>
      </c>
      <c r="H215" s="66">
        <v>2036304.888</v>
      </c>
      <c r="I215" s="73">
        <f t="shared" si="23"/>
        <v>70.10982155052929</v>
      </c>
      <c r="J215" s="66">
        <v>124603</v>
      </c>
      <c r="K215" s="81">
        <v>16037.361000000001</v>
      </c>
      <c r="L215" s="82">
        <f t="shared" si="24"/>
        <v>12.870766353940114</v>
      </c>
    </row>
    <row r="216" spans="1:12" x14ac:dyDescent="0.25">
      <c r="B216" s="53">
        <v>10602</v>
      </c>
      <c r="C216" s="67">
        <v>19117524</v>
      </c>
      <c r="D216" s="66">
        <v>3978949.9849999999</v>
      </c>
      <c r="E216" s="66">
        <v>2698201.66</v>
      </c>
      <c r="F216" s="73">
        <f t="shared" si="22"/>
        <v>67.811901887980127</v>
      </c>
      <c r="G216" s="66">
        <v>3748478.9849999999</v>
      </c>
      <c r="H216" s="66">
        <v>2677430.7620000001</v>
      </c>
      <c r="I216" s="73">
        <f t="shared" si="23"/>
        <v>71.427124780852949</v>
      </c>
      <c r="J216" s="66">
        <v>230471</v>
      </c>
      <c r="K216" s="81">
        <v>20770.898000000001</v>
      </c>
      <c r="L216" s="82">
        <f t="shared" si="24"/>
        <v>9.0123694521219591</v>
      </c>
    </row>
    <row r="217" spans="1:12" x14ac:dyDescent="0.25">
      <c r="A217" s="4"/>
      <c r="B217" s="53">
        <v>10603</v>
      </c>
      <c r="C217" s="67">
        <v>19117524</v>
      </c>
      <c r="D217" s="66">
        <v>5097053.6320000002</v>
      </c>
      <c r="E217" s="66">
        <v>3506030.906</v>
      </c>
      <c r="F217" s="73">
        <f t="shared" si="22"/>
        <v>68.78544271122945</v>
      </c>
      <c r="G217" s="66">
        <v>4716660.6320000002</v>
      </c>
      <c r="H217" s="66">
        <v>3466938.4750000001</v>
      </c>
      <c r="I217" s="73">
        <f t="shared" si="23"/>
        <v>73.504089980073843</v>
      </c>
      <c r="J217" s="66">
        <v>380393</v>
      </c>
      <c r="K217" s="81">
        <v>39092.430999999997</v>
      </c>
      <c r="L217" s="82">
        <f t="shared" si="24"/>
        <v>10.276853412129034</v>
      </c>
    </row>
    <row r="218" spans="1:12" x14ac:dyDescent="0.25">
      <c r="B218" s="53">
        <v>10604</v>
      </c>
      <c r="C218" s="67">
        <v>19117524</v>
      </c>
      <c r="D218" s="66">
        <v>6772803.1100000003</v>
      </c>
      <c r="E218" s="66">
        <v>4626828.9670000002</v>
      </c>
      <c r="F218" s="73">
        <f>E218/D218*100</f>
        <v>68.314830534029795</v>
      </c>
      <c r="G218" s="66">
        <v>5927434.1100000003</v>
      </c>
      <c r="H218" s="66">
        <v>4533639.9780000001</v>
      </c>
      <c r="I218" s="73">
        <f>H218/G218*100</f>
        <v>76.485708552228843</v>
      </c>
      <c r="J218" s="66">
        <v>845369</v>
      </c>
      <c r="K218" s="81">
        <v>93188.989000000001</v>
      </c>
      <c r="L218" s="82">
        <f t="shared" si="24"/>
        <v>11.023468923038342</v>
      </c>
    </row>
    <row r="219" spans="1:12" x14ac:dyDescent="0.25">
      <c r="B219" s="53">
        <v>10605</v>
      </c>
      <c r="C219" s="67">
        <v>19117524</v>
      </c>
      <c r="D219" s="66">
        <v>8547278.0500000007</v>
      </c>
      <c r="E219" s="66">
        <v>6112202.8490000004</v>
      </c>
      <c r="F219" s="73">
        <f>E219/D219*100</f>
        <v>71.510518474358037</v>
      </c>
      <c r="G219" s="66">
        <v>7488013.0499999998</v>
      </c>
      <c r="H219" s="66">
        <v>5974916.0429999996</v>
      </c>
      <c r="I219" s="73">
        <f>H219/G219*100</f>
        <v>79.79307732376347</v>
      </c>
      <c r="J219" s="66">
        <v>1059265</v>
      </c>
      <c r="K219" s="81">
        <v>137286.80600000001</v>
      </c>
      <c r="L219" s="82">
        <f t="shared" si="24"/>
        <v>12.960572283611752</v>
      </c>
    </row>
    <row r="220" spans="1:12" x14ac:dyDescent="0.25">
      <c r="B220" s="53">
        <v>10606</v>
      </c>
      <c r="C220" s="67">
        <v>19117524</v>
      </c>
      <c r="D220" s="66">
        <v>9726347.7990000006</v>
      </c>
      <c r="E220" s="66">
        <v>7225474.1129999999</v>
      </c>
      <c r="F220" s="73">
        <f>E220/D220*100</f>
        <v>74.287638714121201</v>
      </c>
      <c r="G220" s="66">
        <v>8281265.7989999996</v>
      </c>
      <c r="H220" s="66">
        <v>6863568.1660000002</v>
      </c>
      <c r="I220" s="73">
        <f>H220/G220*100</f>
        <v>82.880665016558311</v>
      </c>
      <c r="J220" s="66">
        <v>1445082</v>
      </c>
      <c r="K220" s="81">
        <v>361905.94699999999</v>
      </c>
      <c r="L220" s="82">
        <f t="shared" si="24"/>
        <v>25.043973075576332</v>
      </c>
    </row>
    <row r="221" spans="1:12" x14ac:dyDescent="0.25">
      <c r="B221" s="53">
        <v>10607</v>
      </c>
      <c r="C221" s="67">
        <v>19117524</v>
      </c>
      <c r="D221" s="66">
        <v>12082650.163000001</v>
      </c>
      <c r="E221" s="66">
        <v>8895070.6730000004</v>
      </c>
      <c r="F221" s="73">
        <f>E221/D221*100</f>
        <v>73.61854024573897</v>
      </c>
      <c r="G221" s="66">
        <v>9973421.1630000006</v>
      </c>
      <c r="H221" s="66">
        <v>8434277.9140000008</v>
      </c>
      <c r="I221" s="73">
        <f>H221/G221*100</f>
        <v>84.567549852301369</v>
      </c>
      <c r="J221" s="66">
        <v>2109229</v>
      </c>
      <c r="K221" s="81">
        <v>460792.75900000002</v>
      </c>
      <c r="L221" s="82">
        <f t="shared" si="24"/>
        <v>21.846502157897508</v>
      </c>
    </row>
    <row r="222" spans="1:12" x14ac:dyDescent="0.25">
      <c r="B222" s="53">
        <v>10608</v>
      </c>
      <c r="C222" s="67">
        <v>19714665</v>
      </c>
      <c r="D222" s="66">
        <v>13434050.893999999</v>
      </c>
      <c r="E222" s="66">
        <v>9958202.2400000002</v>
      </c>
      <c r="F222" s="73">
        <v>74.126578189811639</v>
      </c>
      <c r="G222" s="66">
        <v>11103038.893999999</v>
      </c>
      <c r="H222" s="66">
        <v>9374484.7050000001</v>
      </c>
      <c r="I222" s="73">
        <v>84.43170193761911</v>
      </c>
      <c r="J222" s="66">
        <v>2331012</v>
      </c>
      <c r="K222" s="81">
        <v>583717.53500000003</v>
      </c>
      <c r="L222" s="82">
        <v>25.041378379862483</v>
      </c>
    </row>
    <row r="223" spans="1:12" x14ac:dyDescent="0.25">
      <c r="B223" s="53">
        <v>10609</v>
      </c>
      <c r="C223" s="67">
        <v>19714665</v>
      </c>
      <c r="D223" s="66">
        <v>15067755.393999999</v>
      </c>
      <c r="E223" s="66">
        <v>11275240.198999999</v>
      </c>
      <c r="F223" s="73">
        <v>74.83</v>
      </c>
      <c r="G223" s="66">
        <v>12129336.589</v>
      </c>
      <c r="H223" s="66">
        <v>10513690.838</v>
      </c>
      <c r="I223" s="73">
        <v>86.68</v>
      </c>
      <c r="J223" s="66">
        <v>2938418.8050000002</v>
      </c>
      <c r="K223" s="81">
        <v>761549.36100000003</v>
      </c>
      <c r="L223" s="82">
        <v>25.92</v>
      </c>
    </row>
    <row r="224" spans="1:12" x14ac:dyDescent="0.25">
      <c r="B224" s="53">
        <v>10610</v>
      </c>
      <c r="C224" s="67">
        <v>19714665</v>
      </c>
      <c r="D224" s="66">
        <v>16893010.245000001</v>
      </c>
      <c r="E224" s="66">
        <v>12472298.312000001</v>
      </c>
      <c r="F224" s="73">
        <f>0.73831117906837*100</f>
        <v>73.831117906836994</v>
      </c>
      <c r="G224" s="66">
        <v>13253302.364</v>
      </c>
      <c r="H224" s="66">
        <v>11498039.091</v>
      </c>
      <c r="I224" s="73">
        <f>0.867560308759888*100</f>
        <v>86.756030875988799</v>
      </c>
      <c r="J224" s="66">
        <v>3639707.8810000001</v>
      </c>
      <c r="K224" s="81">
        <v>974259.22100000002</v>
      </c>
      <c r="L224" s="82">
        <f>0.267675113732568*100</f>
        <v>26.767511373256802</v>
      </c>
    </row>
    <row r="225" spans="2:12" x14ac:dyDescent="0.25">
      <c r="B225" s="53">
        <v>10611</v>
      </c>
      <c r="C225" s="67">
        <v>19714665</v>
      </c>
      <c r="D225" s="66">
        <v>17894045.912</v>
      </c>
      <c r="E225" s="66">
        <v>13716907.011</v>
      </c>
      <c r="F225" s="73">
        <f>0.766562636446643*100</f>
        <v>76.656263644664307</v>
      </c>
      <c r="G225" s="66">
        <v>13889500.501</v>
      </c>
      <c r="H225" s="66">
        <v>12456862.959000001</v>
      </c>
      <c r="I225" s="73">
        <f>0.896854639092539*100</f>
        <v>89.685463909253897</v>
      </c>
      <c r="J225" s="66">
        <v>4004545.4109999998</v>
      </c>
      <c r="K225" s="81">
        <v>1260044.0519999999</v>
      </c>
      <c r="L225" s="82">
        <f>0.314653455680341*100</f>
        <v>31.465345568034099</v>
      </c>
    </row>
    <row r="226" spans="2:12" x14ac:dyDescent="0.25">
      <c r="B226" s="53">
        <v>10612</v>
      </c>
      <c r="C226" s="67">
        <v>19804655.653999999</v>
      </c>
      <c r="D226" s="66">
        <v>19066072.147999998</v>
      </c>
      <c r="E226" s="66">
        <v>15943784.129000001</v>
      </c>
      <c r="F226" s="73">
        <f>0.836238529112693*100</f>
        <v>83.623852911269296</v>
      </c>
      <c r="G226" s="66">
        <v>14625680.914999999</v>
      </c>
      <c r="H226" s="66">
        <v>13953122.858999999</v>
      </c>
      <c r="I226" s="73">
        <f>0.954015265346707*100</f>
        <v>95.401526534670694</v>
      </c>
      <c r="J226" s="66">
        <v>4440391.233</v>
      </c>
      <c r="K226" s="81">
        <v>1990661.27</v>
      </c>
      <c r="L226" s="82">
        <f>0.448307630013736*100</f>
        <v>44.830763001373604</v>
      </c>
    </row>
    <row r="227" spans="2:12" x14ac:dyDescent="0.25">
      <c r="B227" s="53">
        <v>10701</v>
      </c>
      <c r="C227" s="67">
        <v>20042019</v>
      </c>
      <c r="D227" s="66">
        <v>2968496.6030000001</v>
      </c>
      <c r="E227" s="66">
        <v>1880016.2039999999</v>
      </c>
      <c r="F227" s="73">
        <f>0.633322673200984*100</f>
        <v>63.332267320098403</v>
      </c>
      <c r="G227" s="66">
        <v>2772065.6030000001</v>
      </c>
      <c r="H227" s="66">
        <v>1857527.7830000001</v>
      </c>
      <c r="I227" s="73">
        <f>0.670087959314432*100</f>
        <v>67.008795931443203</v>
      </c>
      <c r="J227" s="66">
        <v>196431</v>
      </c>
      <c r="K227" s="81">
        <v>22488.420999999998</v>
      </c>
      <c r="L227" s="82">
        <f>0.114485091457051*100</f>
        <v>11.448509145705101</v>
      </c>
    </row>
    <row r="228" spans="2:12" x14ac:dyDescent="0.25">
      <c r="B228" s="53">
        <v>10702</v>
      </c>
      <c r="C228" s="67">
        <v>20042019</v>
      </c>
      <c r="D228" s="66">
        <v>4437217.7010000004</v>
      </c>
      <c r="E228" s="66">
        <v>3092197.7609999999</v>
      </c>
      <c r="F228" s="73">
        <f>0.696877631292042*100</f>
        <v>69.6877631292042</v>
      </c>
      <c r="G228" s="66">
        <v>4046268.7009999999</v>
      </c>
      <c r="H228" s="66">
        <v>3012324.8259999999</v>
      </c>
      <c r="I228" s="73">
        <f>0.744469793925334*100</f>
        <v>74.446979392533393</v>
      </c>
      <c r="J228" s="66">
        <v>390949</v>
      </c>
      <c r="K228" s="81">
        <v>79872.934999999998</v>
      </c>
      <c r="L228" s="82">
        <f>0.204305254649583*100</f>
        <v>20.430525464958301</v>
      </c>
    </row>
    <row r="229" spans="2:12" x14ac:dyDescent="0.25">
      <c r="B229" s="53">
        <v>10703</v>
      </c>
      <c r="C229" s="67">
        <v>20042019</v>
      </c>
      <c r="D229" s="66">
        <v>5635518.523</v>
      </c>
      <c r="E229" s="66">
        <v>4097006.96</v>
      </c>
      <c r="F229" s="73">
        <f>0.726997337206694*100</f>
        <v>72.6997337206694</v>
      </c>
      <c r="G229" s="66">
        <v>5027030.9179999996</v>
      </c>
      <c r="H229" s="66">
        <v>3981548.2050000001</v>
      </c>
      <c r="I229" s="73">
        <f>0.792027793332939*100</f>
        <v>79.202779333293904</v>
      </c>
      <c r="J229" s="66">
        <v>608487.60499999998</v>
      </c>
      <c r="K229" s="81">
        <v>115458.755</v>
      </c>
      <c r="L229" s="82">
        <f>0.189747094355357*100</f>
        <v>18.974709435535701</v>
      </c>
    </row>
    <row r="230" spans="2:12" x14ac:dyDescent="0.25">
      <c r="B230" s="53">
        <v>10704</v>
      </c>
      <c r="C230" s="67">
        <v>20042019</v>
      </c>
      <c r="D230" s="66">
        <v>7412721.858</v>
      </c>
      <c r="E230" s="66">
        <v>5443344.648</v>
      </c>
      <c r="F230" s="73">
        <f>0.734324685624809*100</f>
        <v>73.432468562480906</v>
      </c>
      <c r="G230" s="66">
        <v>6305421.2529999996</v>
      </c>
      <c r="H230" s="66">
        <v>5259353.1409999998</v>
      </c>
      <c r="I230" s="73">
        <f>0.834100202028167*100</f>
        <v>83.41002020281671</v>
      </c>
      <c r="J230" s="66">
        <v>1107300.605</v>
      </c>
      <c r="K230" s="81">
        <v>183991.50700000001</v>
      </c>
      <c r="L230" s="82">
        <f>0.166162202178152*100</f>
        <v>16.616220217815201</v>
      </c>
    </row>
    <row r="231" spans="2:12" x14ac:dyDescent="0.25">
      <c r="B231" s="53">
        <v>10705</v>
      </c>
      <c r="C231" s="67">
        <v>20042019</v>
      </c>
      <c r="D231" s="66">
        <v>9334643.4309999999</v>
      </c>
      <c r="E231" s="66">
        <v>7121067.8590000002</v>
      </c>
      <c r="F231" s="73">
        <f>0.762864474860518*100</f>
        <v>76.286447486051799</v>
      </c>
      <c r="G231" s="66">
        <v>7981138.7400000002</v>
      </c>
      <c r="H231" s="66">
        <v>6876944.0999999996</v>
      </c>
      <c r="I231" s="73">
        <f>0.861649486875102*100</f>
        <v>86.164948687510204</v>
      </c>
      <c r="J231" s="66">
        <v>1353504.6910000001</v>
      </c>
      <c r="K231" s="81">
        <v>244123.75899999999</v>
      </c>
      <c r="L231" s="82">
        <f>0.180364176513962*100</f>
        <v>18.036417651396199</v>
      </c>
    </row>
    <row r="232" spans="2:12" x14ac:dyDescent="0.25">
      <c r="B232" s="53">
        <v>10706</v>
      </c>
      <c r="C232" s="67">
        <v>20042019</v>
      </c>
      <c r="D232" s="66">
        <v>10659972.392000001</v>
      </c>
      <c r="E232" s="66">
        <v>8273014.2889999999</v>
      </c>
      <c r="F232" s="73">
        <f>0.776082149631894*100</f>
        <v>77.608214963189397</v>
      </c>
      <c r="G232" s="66">
        <v>9050467.6980000008</v>
      </c>
      <c r="H232" s="66">
        <v>7947111.2110000001</v>
      </c>
      <c r="I232" s="73">
        <f>0.878088456440343*100</f>
        <v>87.808845644034292</v>
      </c>
      <c r="J232" s="66">
        <v>1609504.6939999999</v>
      </c>
      <c r="K232" s="81">
        <v>325903.07799999998</v>
      </c>
      <c r="L232" s="82">
        <f>0.202486565721069*100</f>
        <v>20.248656572106899</v>
      </c>
    </row>
    <row r="233" spans="2:12" x14ac:dyDescent="0.25">
      <c r="B233" s="53">
        <v>10707</v>
      </c>
      <c r="C233" s="67">
        <v>20042019</v>
      </c>
      <c r="D233" s="66">
        <v>12768823.971999999</v>
      </c>
      <c r="E233" s="66">
        <v>9472875.9049999993</v>
      </c>
      <c r="F233" s="73">
        <f>0.741875361879255*100</f>
        <v>74.187536187925502</v>
      </c>
      <c r="G233" s="66">
        <v>10490836.415999999</v>
      </c>
      <c r="H233" s="66">
        <v>9060414.7880000006</v>
      </c>
      <c r="I233" s="73">
        <f>0.863650373404126*100</f>
        <v>86.365037340412599</v>
      </c>
      <c r="J233" s="66">
        <v>2277987.5559999999</v>
      </c>
      <c r="K233" s="81">
        <v>412461.11700000003</v>
      </c>
      <c r="L233" s="82">
        <f>0.181063814819189*100</f>
        <v>18.106381481918902</v>
      </c>
    </row>
    <row r="234" spans="2:12" x14ac:dyDescent="0.25">
      <c r="B234" s="53">
        <v>10708</v>
      </c>
      <c r="C234" s="67">
        <v>25634399</v>
      </c>
      <c r="D234" s="66">
        <v>14341087.854</v>
      </c>
      <c r="E234" s="66">
        <v>10893792.834000001</v>
      </c>
      <c r="F234" s="73">
        <f t="shared" ref="F234:F239" si="25">E234/D234*100</f>
        <v>75.962109324652914</v>
      </c>
      <c r="G234" s="66">
        <v>11706340.164000001</v>
      </c>
      <c r="H234" s="66">
        <v>10148216.649</v>
      </c>
      <c r="I234" s="73">
        <f t="shared" ref="I234:I239" si="26">H234/G234*100</f>
        <v>86.68991765853832</v>
      </c>
      <c r="J234" s="66">
        <v>2634747.69</v>
      </c>
      <c r="K234" s="81">
        <v>745576.18500000006</v>
      </c>
      <c r="L234" s="82">
        <f t="shared" ref="L234:L239" si="27">K234/J234*100</f>
        <v>28.297820995527662</v>
      </c>
    </row>
    <row r="235" spans="2:12" x14ac:dyDescent="0.25">
      <c r="B235" s="53">
        <v>10709</v>
      </c>
      <c r="C235" s="67">
        <v>25634399</v>
      </c>
      <c r="D235" s="66">
        <v>16927512</v>
      </c>
      <c r="E235" s="66">
        <v>12415377</v>
      </c>
      <c r="F235" s="73">
        <f t="shared" si="25"/>
        <v>73.34436980461156</v>
      </c>
      <c r="G235" s="66">
        <v>13030505</v>
      </c>
      <c r="H235" s="66">
        <v>11388150</v>
      </c>
      <c r="I235" s="73">
        <f t="shared" si="26"/>
        <v>87.396075593386442</v>
      </c>
      <c r="J235" s="66">
        <v>3897007</v>
      </c>
      <c r="K235" s="81">
        <v>1027227</v>
      </c>
      <c r="L235" s="82">
        <f t="shared" si="27"/>
        <v>26.359382982889173</v>
      </c>
    </row>
    <row r="236" spans="2:12" x14ac:dyDescent="0.25">
      <c r="B236" s="53">
        <v>10710</v>
      </c>
      <c r="C236" s="67">
        <v>25634399</v>
      </c>
      <c r="D236" s="66">
        <v>19364593.752</v>
      </c>
      <c r="E236" s="66">
        <v>14095407.316</v>
      </c>
      <c r="F236" s="73">
        <f t="shared" si="25"/>
        <v>72.789584416374382</v>
      </c>
      <c r="G236" s="66">
        <v>14050811.617000001</v>
      </c>
      <c r="H236" s="66">
        <v>12645169.210000001</v>
      </c>
      <c r="I236" s="73">
        <f t="shared" si="26"/>
        <v>89.996005602271964</v>
      </c>
      <c r="J236" s="66">
        <v>5313782.1349999998</v>
      </c>
      <c r="K236" s="81">
        <v>1450238.1059999999</v>
      </c>
      <c r="L236" s="82">
        <f t="shared" si="27"/>
        <v>27.292012904477126</v>
      </c>
    </row>
    <row r="237" spans="2:12" x14ac:dyDescent="0.25">
      <c r="B237" s="53">
        <v>10711</v>
      </c>
      <c r="C237" s="67">
        <v>25634399</v>
      </c>
      <c r="D237" s="66">
        <v>20848633.083000001</v>
      </c>
      <c r="E237" s="66">
        <v>15613943.857000001</v>
      </c>
      <c r="F237" s="73">
        <f t="shared" si="25"/>
        <v>74.891930779536949</v>
      </c>
      <c r="G237" s="66">
        <v>15083075.909</v>
      </c>
      <c r="H237" s="66">
        <v>13687549.793</v>
      </c>
      <c r="I237" s="73">
        <f t="shared" si="26"/>
        <v>90.74773524697774</v>
      </c>
      <c r="J237" s="66">
        <v>5765557.1739999996</v>
      </c>
      <c r="K237" s="81">
        <v>1926394.064</v>
      </c>
      <c r="L237" s="82">
        <f t="shared" si="27"/>
        <v>33.412105818447998</v>
      </c>
    </row>
    <row r="238" spans="2:12" x14ac:dyDescent="0.25">
      <c r="B238" s="53">
        <v>10712</v>
      </c>
      <c r="C238" s="67">
        <v>25634399</v>
      </c>
      <c r="D238" s="66">
        <v>22172375.697999999</v>
      </c>
      <c r="E238" s="66">
        <v>18008514.984000001</v>
      </c>
      <c r="F238" s="73">
        <f t="shared" si="25"/>
        <v>81.220502616796324</v>
      </c>
      <c r="G238" s="66">
        <v>15627268.870999999</v>
      </c>
      <c r="H238" s="66">
        <v>14843683.226</v>
      </c>
      <c r="I238" s="73">
        <f t="shared" si="26"/>
        <v>94.985779975577671</v>
      </c>
      <c r="J238" s="66">
        <v>6545106.8269999996</v>
      </c>
      <c r="K238" s="81">
        <v>3164831.7579999999</v>
      </c>
      <c r="L238" s="82">
        <f t="shared" si="27"/>
        <v>48.354165052652398</v>
      </c>
    </row>
    <row r="239" spans="2:12" x14ac:dyDescent="0.25">
      <c r="B239" s="53">
        <v>10801</v>
      </c>
      <c r="C239" s="67">
        <v>22108192</v>
      </c>
      <c r="D239" s="66">
        <v>3421484.1140000001</v>
      </c>
      <c r="E239" s="66">
        <v>2291063.2919999999</v>
      </c>
      <c r="F239" s="73">
        <f t="shared" si="25"/>
        <v>66.961096870958599</v>
      </c>
      <c r="G239" s="66">
        <v>3248156.1140000001</v>
      </c>
      <c r="H239" s="66">
        <v>2270948.7510000002</v>
      </c>
      <c r="I239" s="73">
        <f t="shared" si="26"/>
        <v>69.915012434651729</v>
      </c>
      <c r="J239" s="66">
        <v>173328</v>
      </c>
      <c r="K239" s="81">
        <v>20114.541000000001</v>
      </c>
      <c r="L239" s="82">
        <f t="shared" si="27"/>
        <v>11.604899958460262</v>
      </c>
    </row>
    <row r="240" spans="2:12" x14ac:dyDescent="0.25">
      <c r="B240" s="53">
        <v>10802</v>
      </c>
      <c r="C240" s="67">
        <v>22108192</v>
      </c>
      <c r="D240" s="66">
        <v>4613124.1449999996</v>
      </c>
      <c r="E240" s="66">
        <v>3316972.2059999998</v>
      </c>
      <c r="F240" s="73">
        <f>E240/D240*100</f>
        <v>71.902946934457574</v>
      </c>
      <c r="G240" s="66">
        <v>4231457.1449999996</v>
      </c>
      <c r="H240" s="66">
        <v>3260063.5129999998</v>
      </c>
      <c r="I240" s="73">
        <f>H240/G240*100</f>
        <v>77.043519555720337</v>
      </c>
      <c r="J240" s="66">
        <v>381667</v>
      </c>
      <c r="K240" s="81">
        <v>56908.692999999999</v>
      </c>
      <c r="L240" s="82">
        <f>K240/J240*100</f>
        <v>14.910561562828327</v>
      </c>
    </row>
    <row r="241" spans="1:12" x14ac:dyDescent="0.25">
      <c r="B241" s="53">
        <v>10803</v>
      </c>
      <c r="C241" s="67">
        <v>22108192</v>
      </c>
      <c r="D241" s="66">
        <v>6029141.8389999997</v>
      </c>
      <c r="E241" s="66">
        <v>4435877.267</v>
      </c>
      <c r="F241" s="73">
        <f>E241/D241*100</f>
        <v>73.573941125520776</v>
      </c>
      <c r="G241" s="66">
        <v>5383656.8389999997</v>
      </c>
      <c r="H241" s="66">
        <v>4292264.43</v>
      </c>
      <c r="I241" s="73">
        <f>H241/G241*100</f>
        <v>79.727675042476832</v>
      </c>
      <c r="J241" s="66">
        <v>645485</v>
      </c>
      <c r="K241" s="81">
        <v>143612.837</v>
      </c>
      <c r="L241" s="82">
        <f>K241/J241*100</f>
        <v>22.248826386360644</v>
      </c>
    </row>
    <row r="242" spans="1:12" x14ac:dyDescent="0.25">
      <c r="A242" s="4"/>
      <c r="B242" s="53">
        <v>10804</v>
      </c>
      <c r="C242" s="67">
        <v>22108192</v>
      </c>
      <c r="D242" s="66">
        <v>8475676.727</v>
      </c>
      <c r="E242" s="66">
        <v>5851856.3360000001</v>
      </c>
      <c r="F242" s="73">
        <f>E242/D242*100</f>
        <v>69.042939277738228</v>
      </c>
      <c r="G242" s="66">
        <v>6934478.727</v>
      </c>
      <c r="H242" s="66">
        <v>5590470.0389999999</v>
      </c>
      <c r="I242" s="73">
        <f>H242/G242*100</f>
        <v>80.618461157477</v>
      </c>
      <c r="J242" s="66">
        <v>1541198</v>
      </c>
      <c r="K242" s="81">
        <v>261386.29699999999</v>
      </c>
      <c r="L242" s="82">
        <f>K242/J242*100</f>
        <v>16.959942654999551</v>
      </c>
    </row>
    <row r="243" spans="1:12" x14ac:dyDescent="0.25">
      <c r="B243" s="53">
        <v>10805</v>
      </c>
      <c r="C243" s="67">
        <v>22108192</v>
      </c>
      <c r="D243" s="66">
        <v>10499385.666999999</v>
      </c>
      <c r="E243" s="66">
        <v>7506860.7209999999</v>
      </c>
      <c r="F243" s="73">
        <f>E243/D243*100</f>
        <v>71.498094832294541</v>
      </c>
      <c r="G243" s="66">
        <v>8541571.6669999994</v>
      </c>
      <c r="H243" s="66">
        <v>7171382.432</v>
      </c>
      <c r="I243" s="73">
        <f>H243/G243*100</f>
        <v>83.958581764364652</v>
      </c>
      <c r="J243" s="66">
        <v>1957814</v>
      </c>
      <c r="K243" s="81">
        <v>335478.28899999999</v>
      </c>
      <c r="L243" s="82">
        <f>K243/J243*100</f>
        <v>17.135350395900733</v>
      </c>
    </row>
    <row r="244" spans="1:12" x14ac:dyDescent="0.25">
      <c r="B244" s="53">
        <v>10806</v>
      </c>
      <c r="C244" s="67">
        <v>22108192</v>
      </c>
      <c r="D244" s="66">
        <v>11946322.369999999</v>
      </c>
      <c r="E244" s="66">
        <v>8969520.3149999995</v>
      </c>
      <c r="F244" s="73">
        <f>0.750818539563653*100</f>
        <v>75.081853956365293</v>
      </c>
      <c r="G244" s="66">
        <v>9659540.3699999992</v>
      </c>
      <c r="H244" s="66">
        <v>8311642.3540000003</v>
      </c>
      <c r="I244" s="73">
        <f>0.860459404446798*100</f>
        <v>86.0459404446798</v>
      </c>
      <c r="J244" s="66">
        <v>2286782</v>
      </c>
      <c r="K244" s="81">
        <v>657877.96100000001</v>
      </c>
      <c r="L244" s="82">
        <f>0.287687222043903*100</f>
        <v>28.768722204390301</v>
      </c>
    </row>
    <row r="245" spans="1:12" x14ac:dyDescent="0.25">
      <c r="B245" s="53">
        <v>10807</v>
      </c>
      <c r="C245" s="67">
        <v>22108192</v>
      </c>
      <c r="D245" s="66">
        <v>14294797.868000001</v>
      </c>
      <c r="E245" s="66">
        <v>10417254.039000001</v>
      </c>
      <c r="F245" s="73">
        <f>0.728744410043028*100</f>
        <v>72.87444100430281</v>
      </c>
      <c r="G245" s="66">
        <v>11051545.868000001</v>
      </c>
      <c r="H245" s="66">
        <v>9516818.7630000003</v>
      </c>
      <c r="I245" s="73">
        <f>0.861130096790908*100</f>
        <v>86.113009679090808</v>
      </c>
      <c r="J245" s="66">
        <v>3243252</v>
      </c>
      <c r="K245" s="81">
        <v>900435.27599999995</v>
      </c>
      <c r="L245" s="82">
        <f>0.277633460489657*100</f>
        <v>27.763346048965698</v>
      </c>
    </row>
    <row r="246" spans="1:12" x14ac:dyDescent="0.25">
      <c r="B246" s="53">
        <v>10808</v>
      </c>
      <c r="C246" s="67">
        <v>23148381</v>
      </c>
      <c r="D246" s="66">
        <v>16142202.839</v>
      </c>
      <c r="E246" s="66">
        <v>11869247.507999999</v>
      </c>
      <c r="F246" s="73">
        <f>0.735292922928931*100</f>
        <v>73.529292292893103</v>
      </c>
      <c r="G246" s="66">
        <v>12615124.839</v>
      </c>
      <c r="H246" s="66">
        <v>10677178.895</v>
      </c>
      <c r="I246" s="73">
        <f>0.846379170342509*100</f>
        <v>84.637917034250904</v>
      </c>
      <c r="J246" s="66">
        <v>3527078</v>
      </c>
      <c r="K246" s="81">
        <v>1192068.6129999999</v>
      </c>
      <c r="L246" s="82">
        <f>0.337976254848915*100</f>
        <v>33.797625484891505</v>
      </c>
    </row>
    <row r="247" spans="1:12" x14ac:dyDescent="0.25">
      <c r="B247" s="53">
        <v>10809</v>
      </c>
      <c r="C247" s="67">
        <v>23198571</v>
      </c>
      <c r="D247" s="66">
        <v>17625520.184999999</v>
      </c>
      <c r="E247" s="66">
        <v>13270245.096000001</v>
      </c>
      <c r="F247" s="73">
        <f>0.752899486466986*100</f>
        <v>75.289948646698605</v>
      </c>
      <c r="G247" s="66">
        <v>13792331.32</v>
      </c>
      <c r="H247" s="66">
        <v>11967915.004000001</v>
      </c>
      <c r="I247" s="73">
        <f>0.867722412283234*100</f>
        <v>86.772241228323395</v>
      </c>
      <c r="J247" s="66">
        <v>3833188.8650000002</v>
      </c>
      <c r="K247" s="81">
        <v>1302330.0919999999</v>
      </c>
      <c r="L247" s="82">
        <f>0.33975108920181*100</f>
        <v>33.975108920181</v>
      </c>
    </row>
    <row r="248" spans="1:12" x14ac:dyDescent="0.25">
      <c r="B248" s="53">
        <v>10810</v>
      </c>
      <c r="C248" s="67">
        <v>23198571</v>
      </c>
      <c r="D248" s="66">
        <v>19898632.783</v>
      </c>
      <c r="E248" s="66">
        <v>14748921.597999999</v>
      </c>
      <c r="F248" s="73">
        <f>0.741202762965727*100</f>
        <v>74.120276296572698</v>
      </c>
      <c r="G248" s="66">
        <v>14919868.865</v>
      </c>
      <c r="H248" s="66">
        <v>13138314.388</v>
      </c>
      <c r="I248" s="73">
        <f>0.880591813968333*100</f>
        <v>88.059181396833296</v>
      </c>
      <c r="J248" s="66">
        <v>4978763.9179999996</v>
      </c>
      <c r="K248" s="81">
        <v>1610607.21</v>
      </c>
      <c r="L248" s="82">
        <f>0.323495396955273*100</f>
        <v>32.349539695527305</v>
      </c>
    </row>
    <row r="249" spans="1:12" x14ac:dyDescent="0.25">
      <c r="B249" s="53">
        <v>10811</v>
      </c>
      <c r="C249" s="67">
        <v>23198571</v>
      </c>
      <c r="D249" s="66">
        <v>21395840.072000001</v>
      </c>
      <c r="E249" s="66">
        <v>16187902.999</v>
      </c>
      <c r="F249" s="73">
        <f>0.756591138488858*100</f>
        <v>75.659113848885795</v>
      </c>
      <c r="G249" s="66">
        <v>15657734.374</v>
      </c>
      <c r="H249" s="66">
        <v>14152352.857000001</v>
      </c>
      <c r="I249" s="73">
        <f>0.903857002485639*100</f>
        <v>90.385700248563907</v>
      </c>
      <c r="J249" s="66">
        <v>5738105.6979999999</v>
      </c>
      <c r="K249" s="81">
        <v>2035550.142</v>
      </c>
      <c r="L249" s="82">
        <f>0.354742531617967*100</f>
        <v>35.474253161796696</v>
      </c>
    </row>
    <row r="250" spans="1:12" x14ac:dyDescent="0.25">
      <c r="B250" s="53">
        <v>10812</v>
      </c>
      <c r="C250" s="67">
        <v>23198571</v>
      </c>
      <c r="D250" s="66">
        <v>22651852.261999998</v>
      </c>
      <c r="E250" s="66">
        <v>17532994.899</v>
      </c>
      <c r="F250" s="73">
        <f>0.774020362494275*100</f>
        <v>77.402036249427496</v>
      </c>
      <c r="G250" s="66">
        <v>16229927.062000001</v>
      </c>
      <c r="H250" s="66">
        <v>15025029.562000001</v>
      </c>
      <c r="I250" s="73">
        <f>0.925760756940116*100</f>
        <v>92.576075694011593</v>
      </c>
      <c r="J250" s="66">
        <v>6421925.2000000002</v>
      </c>
      <c r="K250" s="81">
        <v>2507965.3369999998</v>
      </c>
      <c r="L250" s="82">
        <f>0.390531695542016*100</f>
        <v>39.053169554201602</v>
      </c>
    </row>
    <row r="251" spans="1:12" x14ac:dyDescent="0.25">
      <c r="B251" s="53">
        <v>10901</v>
      </c>
      <c r="C251" s="67">
        <v>22005585</v>
      </c>
      <c r="D251" s="66">
        <v>4094363.568</v>
      </c>
      <c r="E251" s="66">
        <v>2300872.4670000002</v>
      </c>
      <c r="F251" s="73">
        <f>0.5619609565166*100</f>
        <v>56.196095651660002</v>
      </c>
      <c r="G251" s="66">
        <v>3453485.568</v>
      </c>
      <c r="H251" s="66">
        <v>2288875.9010000001</v>
      </c>
      <c r="I251" s="73">
        <f>0.66277268456215*100</f>
        <v>66.277268456214998</v>
      </c>
      <c r="J251" s="66">
        <v>640878</v>
      </c>
      <c r="K251" s="81">
        <v>11996.566000000001</v>
      </c>
      <c r="L251" s="82">
        <f>0.0187189543095566*100</f>
        <v>1.8718954309556599</v>
      </c>
    </row>
    <row r="252" spans="1:12" x14ac:dyDescent="0.25">
      <c r="B252" s="53">
        <v>10902</v>
      </c>
      <c r="C252" s="67">
        <v>22005585</v>
      </c>
      <c r="D252" s="66">
        <v>5413533.4369999999</v>
      </c>
      <c r="E252" s="66">
        <v>3434679.2620000001</v>
      </c>
      <c r="F252" s="73">
        <f>0.634461632494023*100</f>
        <v>63.446163249402296</v>
      </c>
      <c r="G252" s="66">
        <v>4682692.4369999999</v>
      </c>
      <c r="H252" s="66">
        <v>3318261.574</v>
      </c>
      <c r="I252" s="73">
        <f>0.708622575290439*100</f>
        <v>70.862257529043902</v>
      </c>
      <c r="J252" s="66">
        <v>730841</v>
      </c>
      <c r="K252" s="81">
        <v>116417.68799999999</v>
      </c>
      <c r="L252" s="82">
        <f>0.159292770931023*100</f>
        <v>15.9292770931023</v>
      </c>
    </row>
    <row r="253" spans="1:12" x14ac:dyDescent="0.25">
      <c r="B253" s="53">
        <v>10903</v>
      </c>
      <c r="C253" s="67">
        <v>22005585</v>
      </c>
      <c r="D253" s="66">
        <v>6818441.693</v>
      </c>
      <c r="E253" s="66">
        <v>4736958.2189999996</v>
      </c>
      <c r="F253" s="73">
        <f>0.694727392603957*100</f>
        <v>69.472739260395699</v>
      </c>
      <c r="G253" s="66">
        <v>5975550.693</v>
      </c>
      <c r="H253" s="66">
        <v>4504511.7139999997</v>
      </c>
      <c r="I253" s="73">
        <f>0.753823696831284*100</f>
        <v>75.382369683128402</v>
      </c>
      <c r="J253" s="66">
        <v>842891</v>
      </c>
      <c r="K253" s="81">
        <v>232446.505</v>
      </c>
      <c r="L253" s="82">
        <f>0.275772911325426*100</f>
        <v>27.577291132542598</v>
      </c>
    </row>
    <row r="254" spans="1:12" ht="17.25" thickBot="1" x14ac:dyDescent="0.3">
      <c r="B254" s="76">
        <v>10904</v>
      </c>
      <c r="C254" s="77">
        <v>22005585</v>
      </c>
      <c r="D254" s="78">
        <v>8863828.2569999993</v>
      </c>
      <c r="E254" s="78">
        <v>6307946.0800000001</v>
      </c>
      <c r="F254" s="79">
        <f>0.711650304710998*100</f>
        <v>71.165030471099797</v>
      </c>
      <c r="G254" s="78">
        <v>7592878.2570000002</v>
      </c>
      <c r="H254" s="78">
        <v>5967788.9029999999</v>
      </c>
      <c r="I254" s="79">
        <f>0.785971893793792*100</f>
        <v>78.597189379379202</v>
      </c>
      <c r="J254" s="78">
        <v>1270950</v>
      </c>
      <c r="K254" s="80">
        <v>340157.17700000003</v>
      </c>
      <c r="L254" s="83">
        <f>0.267640093630749*100</f>
        <v>26.764009363074898</v>
      </c>
    </row>
  </sheetData>
  <mergeCells count="7">
    <mergeCell ref="F3:F4"/>
    <mergeCell ref="G3:I3"/>
    <mergeCell ref="J3:L3"/>
    <mergeCell ref="B3:B4"/>
    <mergeCell ref="C3:C4"/>
    <mergeCell ref="D3:D4"/>
    <mergeCell ref="E3:E4"/>
  </mergeCells>
  <phoneticPr fontId="2" type="noConversion"/>
  <pageMargins left="0.75" right="0.75" top="1" bottom="1" header="0.5" footer="0.5"/>
  <pageSetup paperSize="9" scale="9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 6預算執行--歲出</vt:lpstr>
      <vt:lpstr>' 6預算執行--歲出'!Print_Titles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2011-10-21T01:15:58Z</dcterms:created>
  <dcterms:modified xsi:type="dcterms:W3CDTF">2020-06-04T01:00:20Z</dcterms:modified>
</cp:coreProperties>
</file>