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2\"/>
    </mc:Choice>
  </mc:AlternateContent>
  <xr:revisionPtr revIDLastSave="0" documentId="13_ncr:1_{DCA53814-0568-4990-945D-A504D559DAEA}" xr6:coauthVersionLast="36" xr6:coauthVersionMax="36" xr10:uidLastSave="{00000000-0000-0000-0000-000000000000}"/>
  <bookViews>
    <workbookView xWindow="32760" yWindow="495" windowWidth="12090" windowHeight="4800" xr2:uid="{00000000-000D-0000-FFFF-FFFF00000000}"/>
  </bookViews>
  <sheets>
    <sheet name="2-2" sheetId="6" r:id="rId1"/>
    <sheet name="期中人口(不印)" sheetId="2" r:id="rId2"/>
  </sheets>
  <externalReferences>
    <externalReference r:id="rId3"/>
  </externalReferences>
  <definedNames>
    <definedName name="_xlnm.Print_Area" localSheetId="0">'2-2'!$A$1:$AX$52</definedName>
  </definedNames>
  <calcPr calcId="191029"/>
</workbook>
</file>

<file path=xl/calcChain.xml><?xml version="1.0" encoding="utf-8"?>
<calcChain xmlns="http://schemas.openxmlformats.org/spreadsheetml/2006/main">
  <c r="AX44" i="6" l="1"/>
  <c r="AV44" i="6"/>
  <c r="AQ44" i="6"/>
  <c r="AP44" i="6"/>
  <c r="AR44" i="6" s="1"/>
  <c r="AM44" i="6"/>
  <c r="AJ44" i="6"/>
  <c r="R44" i="6"/>
  <c r="B44" i="6"/>
  <c r="AX43" i="6"/>
  <c r="AV43" i="6"/>
  <c r="AQ43" i="6"/>
  <c r="AM43" i="6"/>
  <c r="AJ43" i="6"/>
  <c r="AP43" i="6" s="1"/>
  <c r="AR43" i="6" s="1"/>
  <c r="R43" i="6"/>
  <c r="B43" i="6"/>
  <c r="AX42" i="6"/>
  <c r="AV42" i="6"/>
  <c r="AM42" i="6"/>
  <c r="AQ42" i="6" s="1"/>
  <c r="AJ42" i="6"/>
  <c r="AP42" i="6" s="1"/>
  <c r="R42" i="6"/>
  <c r="B42" i="6"/>
  <c r="AX41" i="6"/>
  <c r="AV41" i="6"/>
  <c r="AP41" i="6"/>
  <c r="AR41" i="6" s="1"/>
  <c r="AM41" i="6"/>
  <c r="AQ41" i="6" s="1"/>
  <c r="AJ41" i="6"/>
  <c r="R41" i="6"/>
  <c r="B41" i="6"/>
  <c r="AX40" i="6"/>
  <c r="AV40" i="6"/>
  <c r="AQ40" i="6"/>
  <c r="AP40" i="6"/>
  <c r="AR40" i="6" s="1"/>
  <c r="AM40" i="6"/>
  <c r="AJ40" i="6"/>
  <c r="R40" i="6"/>
  <c r="B40" i="6"/>
  <c r="AX39" i="6"/>
  <c r="AV39" i="6"/>
  <c r="AQ39" i="6"/>
  <c r="AM39" i="6"/>
  <c r="AJ39" i="6"/>
  <c r="AP39" i="6" s="1"/>
  <c r="AR39" i="6" s="1"/>
  <c r="R39" i="6"/>
  <c r="B39" i="6"/>
  <c r="AX38" i="6"/>
  <c r="AV38" i="6"/>
  <c r="AM38" i="6"/>
  <c r="AQ38" i="6" s="1"/>
  <c r="AJ38" i="6"/>
  <c r="AP38" i="6" s="1"/>
  <c r="R38" i="6"/>
  <c r="B38" i="6"/>
  <c r="AX37" i="6"/>
  <c r="AV37" i="6"/>
  <c r="AP37" i="6"/>
  <c r="AR37" i="6" s="1"/>
  <c r="AM37" i="6"/>
  <c r="AQ37" i="6" s="1"/>
  <c r="AJ37" i="6"/>
  <c r="R37" i="6"/>
  <c r="B37" i="6"/>
  <c r="AX36" i="6"/>
  <c r="AV36" i="6"/>
  <c r="AQ36" i="6"/>
  <c r="AP36" i="6"/>
  <c r="AR36" i="6" s="1"/>
  <c r="AM36" i="6"/>
  <c r="AJ36" i="6"/>
  <c r="R36" i="6"/>
  <c r="B36" i="6"/>
  <c r="AX35" i="6"/>
  <c r="AV35" i="6"/>
  <c r="AQ35" i="6"/>
  <c r="AM35" i="6"/>
  <c r="AJ35" i="6"/>
  <c r="AP35" i="6" s="1"/>
  <c r="AR35" i="6" s="1"/>
  <c r="R35" i="6"/>
  <c r="B35" i="6"/>
  <c r="AX34" i="6"/>
  <c r="AV34" i="6"/>
  <c r="AM34" i="6"/>
  <c r="AQ34" i="6" s="1"/>
  <c r="AJ34" i="6"/>
  <c r="AP34" i="6" s="1"/>
  <c r="R34" i="6"/>
  <c r="B34" i="6"/>
  <c r="AX33" i="6"/>
  <c r="AV33" i="6"/>
  <c r="AP33" i="6"/>
  <c r="AR33" i="6" s="1"/>
  <c r="AM33" i="6"/>
  <c r="AQ33" i="6" s="1"/>
  <c r="AJ33" i="6"/>
  <c r="R33" i="6"/>
  <c r="B33" i="6"/>
  <c r="AX32" i="6"/>
  <c r="AV32" i="6"/>
  <c r="AQ32" i="6"/>
  <c r="AP32" i="6"/>
  <c r="AR32" i="6" s="1"/>
  <c r="AM32" i="6"/>
  <c r="AJ32" i="6"/>
  <c r="R32" i="6"/>
  <c r="B32" i="6"/>
  <c r="BC31" i="6"/>
  <c r="AW31" i="6"/>
  <c r="BF31" i="6" s="1"/>
  <c r="AV31" i="6"/>
  <c r="AU31" i="6"/>
  <c r="BE31" i="6" s="1"/>
  <c r="AO31" i="6"/>
  <c r="AN31" i="6"/>
  <c r="AM31" i="6"/>
  <c r="AQ31" i="6" s="1"/>
  <c r="AL31" i="6"/>
  <c r="AJ31" i="6" s="1"/>
  <c r="AP31" i="6" s="1"/>
  <c r="AK31" i="6"/>
  <c r="AI31" i="6"/>
  <c r="AH31" i="6"/>
  <c r="AG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BD31" i="6" s="1"/>
  <c r="Q31" i="6"/>
  <c r="P31" i="6"/>
  <c r="O31" i="6"/>
  <c r="N31" i="6"/>
  <c r="M31" i="6"/>
  <c r="K31" i="6"/>
  <c r="J31" i="6"/>
  <c r="I31" i="6"/>
  <c r="H31" i="6"/>
  <c r="G31" i="6"/>
  <c r="F31" i="6"/>
  <c r="E31" i="6"/>
  <c r="D31" i="6"/>
  <c r="B31" i="6" s="1"/>
  <c r="BB31" i="6" s="1"/>
  <c r="C31" i="6"/>
  <c r="BK30" i="6"/>
  <c r="BJ30" i="6"/>
  <c r="BK29" i="6"/>
  <c r="BJ29" i="6"/>
  <c r="BL29" i="6" s="1"/>
  <c r="BK28" i="6"/>
  <c r="BJ28" i="6"/>
  <c r="BL28" i="6" s="1"/>
  <c r="BL27" i="6"/>
  <c r="BK27" i="6"/>
  <c r="BJ27" i="6"/>
  <c r="BK26" i="6"/>
  <c r="BJ26" i="6"/>
  <c r="BL26" i="6" s="1"/>
  <c r="BK25" i="6"/>
  <c r="BJ25" i="6"/>
  <c r="BL25" i="6" s="1"/>
  <c r="BK24" i="6"/>
  <c r="BJ24" i="6"/>
  <c r="BL24" i="6" s="1"/>
  <c r="BC24" i="6"/>
  <c r="BK23" i="6"/>
  <c r="BJ23" i="6"/>
  <c r="BL23" i="6" s="1"/>
  <c r="BC23" i="6"/>
  <c r="BK22" i="6"/>
  <c r="BJ22" i="6"/>
  <c r="BL22" i="6" s="1"/>
  <c r="BC22" i="6"/>
  <c r="BC21" i="6"/>
  <c r="BC20" i="6"/>
  <c r="BC19" i="6"/>
  <c r="BJ18" i="6"/>
  <c r="BF18" i="6"/>
  <c r="BG18" i="6" s="1"/>
  <c r="BE18" i="6"/>
  <c r="BC18" i="6"/>
  <c r="BD18" i="6" s="1"/>
  <c r="BB18" i="6"/>
  <c r="BK18" i="6" s="1"/>
  <c r="BL18" i="6" s="1"/>
  <c r="B18" i="6"/>
  <c r="BJ17" i="6"/>
  <c r="BL17" i="6" s="1"/>
  <c r="BF17" i="6"/>
  <c r="BE17" i="6"/>
  <c r="BG17" i="6" s="1"/>
  <c r="BD17" i="6"/>
  <c r="BC17" i="6"/>
  <c r="B17" i="6"/>
  <c r="BB17" i="6" s="1"/>
  <c r="BK17" i="6" s="1"/>
  <c r="BJ16" i="6"/>
  <c r="BF16" i="6"/>
  <c r="BG16" i="6" s="1"/>
  <c r="BE16" i="6"/>
  <c r="BD16" i="6"/>
  <c r="BC16" i="6"/>
  <c r="BB16" i="6"/>
  <c r="BK16" i="6" s="1"/>
  <c r="BL16" i="6" s="1"/>
  <c r="B16" i="6"/>
  <c r="BJ15" i="6"/>
  <c r="BF15" i="6"/>
  <c r="BG15" i="6" s="1"/>
  <c r="BE15" i="6"/>
  <c r="BD15" i="6"/>
  <c r="BC15" i="6"/>
  <c r="BB15" i="6"/>
  <c r="BK15" i="6" s="1"/>
  <c r="AM15" i="6"/>
  <c r="AJ15" i="6"/>
  <c r="B15" i="6"/>
  <c r="BF14" i="6"/>
  <c r="BG14" i="6" s="1"/>
  <c r="BE14" i="6"/>
  <c r="BD14" i="6"/>
  <c r="BC14" i="6"/>
  <c r="AX14" i="6"/>
  <c r="AV14" i="6"/>
  <c r="AM14" i="6"/>
  <c r="AQ14" i="6" s="1"/>
  <c r="BJ14" i="6" s="1"/>
  <c r="BL14" i="6" s="1"/>
  <c r="AJ14" i="6"/>
  <c r="B14" i="6"/>
  <c r="BB14" i="6" s="1"/>
  <c r="BK14" i="6" s="1"/>
  <c r="BG13" i="6"/>
  <c r="BF13" i="6"/>
  <c r="BE13" i="6"/>
  <c r="BC13" i="6"/>
  <c r="AX13" i="6" s="1"/>
  <c r="AM13" i="6"/>
  <c r="AJ13" i="6"/>
  <c r="B13" i="6"/>
  <c r="BB13" i="6" s="1"/>
  <c r="BF12" i="6"/>
  <c r="BG12" i="6" s="1"/>
  <c r="BE12" i="6"/>
  <c r="BC12" i="6"/>
  <c r="AX12" i="6" s="1"/>
  <c r="BB12" i="6"/>
  <c r="AM12" i="6"/>
  <c r="AQ12" i="6" s="1"/>
  <c r="BJ12" i="6" s="1"/>
  <c r="AJ12" i="6"/>
  <c r="R12" i="6"/>
  <c r="BD12" i="6" s="1"/>
  <c r="B12" i="6"/>
  <c r="BF11" i="6"/>
  <c r="BG11" i="6" s="1"/>
  <c r="BE11" i="6"/>
  <c r="BC11" i="6"/>
  <c r="AX11" i="6" s="1"/>
  <c r="BB11" i="6"/>
  <c r="AM11" i="6"/>
  <c r="AQ11" i="6" s="1"/>
  <c r="BJ11" i="6" s="1"/>
  <c r="AJ11" i="6"/>
  <c r="R11" i="6"/>
  <c r="BD11" i="6" s="1"/>
  <c r="B11" i="6"/>
  <c r="BF10" i="6"/>
  <c r="BG10" i="6" s="1"/>
  <c r="BE10" i="6"/>
  <c r="BC10" i="6"/>
  <c r="AX10" i="6" s="1"/>
  <c r="BB10" i="6"/>
  <c r="AM10" i="6"/>
  <c r="AQ10" i="6" s="1"/>
  <c r="BJ10" i="6" s="1"/>
  <c r="AJ10" i="6"/>
  <c r="R10" i="6"/>
  <c r="BD10" i="6" s="1"/>
  <c r="B10" i="6"/>
  <c r="BF9" i="6"/>
  <c r="BG9" i="6" s="1"/>
  <c r="BE9" i="6"/>
  <c r="BC9" i="6"/>
  <c r="AX9" i="6" s="1"/>
  <c r="BB9" i="6"/>
  <c r="AM9" i="6"/>
  <c r="AQ9" i="6" s="1"/>
  <c r="BJ9" i="6" s="1"/>
  <c r="AJ9" i="6"/>
  <c r="R9" i="6"/>
  <c r="BD9" i="6" s="1"/>
  <c r="B9" i="6"/>
  <c r="BL8" i="6"/>
  <c r="BG8" i="6"/>
  <c r="BJ31" i="6" l="1"/>
  <c r="BL31" i="6" s="1"/>
  <c r="AR31" i="6"/>
  <c r="BK31" i="6"/>
  <c r="AR34" i="6"/>
  <c r="AR38" i="6"/>
  <c r="AR42" i="6"/>
  <c r="BL12" i="6"/>
  <c r="BG31" i="6"/>
  <c r="BK9" i="6"/>
  <c r="BL9" i="6" s="1"/>
  <c r="BK10" i="6"/>
  <c r="BL10" i="6" s="1"/>
  <c r="BK11" i="6"/>
  <c r="BL11" i="6" s="1"/>
  <c r="BK12" i="6"/>
  <c r="BK13" i="6"/>
  <c r="BL15" i="6"/>
  <c r="AV13" i="6"/>
  <c r="BD13" i="6"/>
  <c r="AX31" i="6"/>
  <c r="AQ13" i="6"/>
  <c r="BJ13" i="6" s="1"/>
  <c r="BL13" i="6" s="1"/>
  <c r="AV9" i="6"/>
  <c r="AV11" i="6"/>
  <c r="AV12" i="6"/>
  <c r="AV10" i="6"/>
  <c r="P7" i="2"/>
  <c r="P8" i="2"/>
  <c r="L2" i="2"/>
  <c r="M2" i="2"/>
  <c r="N2" i="2"/>
  <c r="P2" i="2"/>
  <c r="P4" i="2"/>
  <c r="P5" i="2"/>
  <c r="P6" i="2"/>
  <c r="P9" i="2"/>
  <c r="P10" i="2"/>
  <c r="P11" i="2"/>
  <c r="P12" i="2"/>
  <c r="P13" i="2"/>
  <c r="P14" i="2"/>
  <c r="P15" i="2"/>
  <c r="P16" i="2"/>
</calcChain>
</file>

<file path=xl/sharedStrings.xml><?xml version="1.0" encoding="utf-8"?>
<sst xmlns="http://schemas.openxmlformats.org/spreadsheetml/2006/main" count="320" uniqueCount="167">
  <si>
    <t>花蓮市</t>
    <phoneticPr fontId="5" type="noConversion"/>
  </si>
  <si>
    <t>鳳林鎮</t>
    <phoneticPr fontId="5" type="noConversion"/>
  </si>
  <si>
    <t>玉里鎮</t>
    <phoneticPr fontId="5" type="noConversion"/>
  </si>
  <si>
    <t>新城鄉</t>
    <phoneticPr fontId="5" type="noConversion"/>
  </si>
  <si>
    <t>吉安鄉</t>
    <phoneticPr fontId="5" type="noConversion"/>
  </si>
  <si>
    <t>壽豐鄉</t>
    <phoneticPr fontId="5" type="noConversion"/>
  </si>
  <si>
    <t>光復鄉</t>
    <phoneticPr fontId="5" type="noConversion"/>
  </si>
  <si>
    <t>豐濱鄉</t>
    <phoneticPr fontId="5" type="noConversion"/>
  </si>
  <si>
    <t>瑞穗鄉</t>
    <phoneticPr fontId="5" type="noConversion"/>
  </si>
  <si>
    <t>富里鄉</t>
    <phoneticPr fontId="5" type="noConversion"/>
  </si>
  <si>
    <t>秀林鄉</t>
    <phoneticPr fontId="5" type="noConversion"/>
  </si>
  <si>
    <t>萬榮鄉</t>
    <phoneticPr fontId="5" type="noConversion"/>
  </si>
  <si>
    <t>卓溪鄉</t>
    <phoneticPr fontId="5" type="noConversion"/>
  </si>
  <si>
    <t>結婚</t>
    <phoneticPr fontId="5" type="noConversion"/>
  </si>
  <si>
    <t>年終人口</t>
    <phoneticPr fontId="5" type="noConversion"/>
  </si>
  <si>
    <t>期中人口</t>
    <phoneticPr fontId="5" type="noConversion"/>
  </si>
  <si>
    <t>Couple</t>
  </si>
  <si>
    <t>淨增加率</t>
    <phoneticPr fontId="5" type="noConversion"/>
  </si>
  <si>
    <r>
      <t>福建省</t>
    </r>
    <r>
      <rPr>
        <sz val="9"/>
        <rFont val="Times New Roman"/>
        <family val="1"/>
      </rPr>
      <t>Fuchien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Prov.</t>
    </r>
    <phoneticPr fontId="5" type="noConversion"/>
  </si>
  <si>
    <r>
      <t>94</t>
    </r>
    <r>
      <rPr>
        <sz val="9"/>
        <rFont val="細明體"/>
        <family val="3"/>
        <charset val="136"/>
      </rPr>
      <t>年</t>
    </r>
    <phoneticPr fontId="5" type="noConversion"/>
  </si>
  <si>
    <r>
      <t>93</t>
    </r>
    <r>
      <rPr>
        <sz val="9"/>
        <rFont val="細明體"/>
        <family val="3"/>
        <charset val="136"/>
      </rPr>
      <t>年</t>
    </r>
    <phoneticPr fontId="5" type="noConversion"/>
  </si>
  <si>
    <r>
      <t>95</t>
    </r>
    <r>
      <rPr>
        <sz val="9"/>
        <rFont val="細明體"/>
        <family val="3"/>
        <charset val="136"/>
      </rPr>
      <t>年</t>
    </r>
    <phoneticPr fontId="5" type="noConversion"/>
  </si>
  <si>
    <r>
      <t>96</t>
    </r>
    <r>
      <rPr>
        <sz val="9"/>
        <rFont val="細明體"/>
        <family val="3"/>
        <charset val="136"/>
      </rPr>
      <t>年</t>
    </r>
    <phoneticPr fontId="5" type="noConversion"/>
  </si>
  <si>
    <r>
      <t xml:space="preserve"> </t>
    </r>
    <r>
      <rPr>
        <sz val="9"/>
        <rFont val="Times New Roman"/>
        <family val="1"/>
      </rPr>
      <t xml:space="preserve"> Num. of Emigrat</t>
    </r>
    <r>
      <rPr>
        <sz val="9"/>
        <rFont val="Times New Roman"/>
        <family val="1"/>
      </rPr>
      <t>ion</t>
    </r>
    <phoneticPr fontId="5" type="noConversion"/>
  </si>
  <si>
    <r>
      <t xml:space="preserve">      </t>
    </r>
    <r>
      <rPr>
        <sz val="9"/>
        <rFont val="Times New Roman"/>
        <family val="1"/>
      </rPr>
      <t>Num. of Immigrat</t>
    </r>
    <r>
      <rPr>
        <sz val="9"/>
        <rFont val="Times New Roman"/>
        <family val="1"/>
      </rPr>
      <t>ion</t>
    </r>
    <phoneticPr fontId="5" type="noConversion"/>
  </si>
  <si>
    <t>資料來源：本府民政處 1221-00-01-2</t>
  </si>
  <si>
    <r>
      <t>97年</t>
    </r>
    <r>
      <rPr>
        <sz val="9"/>
        <rFont val="細明體"/>
        <family val="3"/>
        <charset val="136"/>
      </rPr>
      <t/>
    </r>
  </si>
  <si>
    <t>Source：Prepared according to Form 1221-00-01-2 by Civil Affairs Department.</t>
  </si>
  <si>
    <r>
      <t>98年</t>
    </r>
    <r>
      <rPr>
        <sz val="9"/>
        <rFont val="細明體"/>
        <family val="3"/>
        <charset val="136"/>
      </rPr>
      <t/>
    </r>
  </si>
  <si>
    <t>To   Other Provinces (Cities)</t>
    <phoneticPr fontId="5" type="noConversion"/>
  </si>
  <si>
    <r>
      <t>高雄市</t>
    </r>
    <r>
      <rPr>
        <sz val="9"/>
        <rFont val="Times New Roman"/>
        <family val="1"/>
      </rPr>
      <t xml:space="preserve"> Kaohsiung City</t>
    </r>
    <phoneticPr fontId="5" type="noConversion"/>
  </si>
  <si>
    <r>
      <t>99</t>
    </r>
    <r>
      <rPr>
        <sz val="9"/>
        <rFont val="細明體"/>
        <family val="3"/>
        <charset val="136"/>
      </rPr>
      <t>年</t>
    </r>
    <phoneticPr fontId="5" type="noConversion"/>
  </si>
  <si>
    <t xml:space="preserve">… </t>
  </si>
  <si>
    <r>
      <t>100年</t>
    </r>
    <r>
      <rPr>
        <sz val="9"/>
        <rFont val="細明體"/>
        <family val="3"/>
        <charset val="136"/>
      </rPr>
      <t/>
    </r>
  </si>
  <si>
    <r>
      <t>101</t>
    </r>
    <r>
      <rPr>
        <sz val="9"/>
        <rFont val="細明體"/>
        <family val="3"/>
        <charset val="136"/>
      </rPr>
      <t>年</t>
    </r>
    <phoneticPr fontId="5" type="noConversion"/>
  </si>
  <si>
    <r>
      <t>102</t>
    </r>
    <r>
      <rPr>
        <sz val="9"/>
        <rFont val="細明體"/>
        <family val="3"/>
        <charset val="136"/>
      </rPr>
      <t>年</t>
    </r>
    <phoneticPr fontId="5" type="noConversion"/>
  </si>
  <si>
    <t>他鄉鎮市</t>
    <phoneticPr fontId="5" type="noConversion"/>
  </si>
  <si>
    <t>遷入率</t>
    <phoneticPr fontId="5" type="noConversion"/>
  </si>
  <si>
    <t>遷出率</t>
    <phoneticPr fontId="5" type="noConversion"/>
  </si>
  <si>
    <t>離婚</t>
    <phoneticPr fontId="5" type="noConversion"/>
  </si>
  <si>
    <t>自然增加率</t>
    <phoneticPr fontId="5" type="noConversion"/>
  </si>
  <si>
    <t>社會增加率</t>
    <phoneticPr fontId="5" type="noConversion"/>
  </si>
  <si>
    <t>市</t>
    <phoneticPr fontId="5" type="noConversion"/>
  </si>
  <si>
    <t>鎮市</t>
    <phoneticPr fontId="5" type="noConversion"/>
  </si>
  <si>
    <t>他</t>
    <phoneticPr fontId="5" type="noConversion"/>
  </si>
  <si>
    <t>Couple</t>
    <phoneticPr fontId="6" type="noConversion"/>
  </si>
  <si>
    <t xml:space="preserve"> 遷        出        人        數 </t>
  </si>
  <si>
    <r>
      <t>Rate</t>
    </r>
    <r>
      <rPr>
        <sz val="9"/>
        <rFont val="Times New Roman"/>
        <family val="1"/>
      </rPr>
      <t xml:space="preserve"> 
 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  <phoneticPr fontId="6" type="noConversion"/>
  </si>
  <si>
    <r>
      <t>Rate</t>
    </r>
    <r>
      <rPr>
        <sz val="9"/>
        <rFont val="Times New Roman"/>
        <family val="1"/>
      </rPr>
      <t xml:space="preserve">  
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  <phoneticPr fontId="6" type="noConversion"/>
  </si>
  <si>
    <t>人口  29</t>
    <phoneticPr fontId="5" type="noConversion"/>
  </si>
  <si>
    <t>人口  31</t>
    <phoneticPr fontId="5" type="noConversion"/>
  </si>
  <si>
    <t>單位：單位：人、對、千分比</t>
    <phoneticPr fontId="5" type="noConversion"/>
  </si>
  <si>
    <t>一○二年 2013</t>
  </si>
  <si>
    <r>
      <t>103</t>
    </r>
    <r>
      <rPr>
        <sz val="9"/>
        <rFont val="細明體"/>
        <family val="3"/>
        <charset val="136"/>
      </rPr>
      <t>年</t>
    </r>
    <phoneticPr fontId="5" type="noConversion"/>
  </si>
  <si>
    <t>表 2－2、戶籍動態（共3頁/第1頁）</t>
    <phoneticPr fontId="5" type="noConversion"/>
  </si>
  <si>
    <t xml:space="preserve">遷                入               人               數 </t>
    <phoneticPr fontId="5" type="noConversion"/>
  </si>
  <si>
    <r>
      <t>合計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Total</t>
    </r>
    <phoneticPr fontId="5" type="noConversion"/>
  </si>
  <si>
    <r>
      <t xml:space="preserve">自外國 </t>
    </r>
    <r>
      <rPr>
        <sz val="9"/>
        <rFont val="Times New Roman"/>
        <family val="1"/>
      </rPr>
      <t xml:space="preserve">
From Foreign Countries</t>
    </r>
    <phoneticPr fontId="5" type="noConversion"/>
  </si>
  <si>
    <r>
      <t>自他省(市)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Form </t>
    </r>
    <r>
      <rPr>
        <sz val="9"/>
        <rFont val="Times New Roman"/>
        <family val="1"/>
      </rPr>
      <t>Other Provinces or Cities</t>
    </r>
    <phoneticPr fontId="5" type="noConversion"/>
  </si>
  <si>
    <r>
      <t>計</t>
    </r>
    <r>
      <rPr>
        <sz val="9"/>
        <rFont val="華康中黑體"/>
        <family val="3"/>
        <charset val="136"/>
      </rPr>
      <t xml:space="preserve">
Total</t>
    </r>
    <phoneticPr fontId="5" type="noConversion"/>
  </si>
  <si>
    <r>
      <t>男</t>
    </r>
    <r>
      <rPr>
        <sz val="9"/>
        <rFont val="華康中黑體"/>
        <family val="3"/>
        <charset val="136"/>
      </rPr>
      <t xml:space="preserve">
Male</t>
    </r>
    <phoneticPr fontId="5" type="noConversion"/>
  </si>
  <si>
    <r>
      <t>女</t>
    </r>
    <r>
      <rPr>
        <sz val="9"/>
        <rFont val="華康中黑體"/>
        <family val="3"/>
        <charset val="136"/>
      </rPr>
      <t xml:space="preserve">
Female</t>
    </r>
    <phoneticPr fontId="5" type="noConversion"/>
  </si>
  <si>
    <r>
      <t>新北市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New
Taipei
 City</t>
    </r>
    <phoneticPr fontId="5" type="noConversion"/>
  </si>
  <si>
    <r>
      <t>臺北市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Taipei
 City</t>
    </r>
    <phoneticPr fontId="5" type="noConversion"/>
  </si>
  <si>
    <r>
      <t>臺中市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Taichung
 City</t>
    </r>
    <phoneticPr fontId="5" type="noConversion"/>
  </si>
  <si>
    <r>
      <t>臺南市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Tainan
 City</t>
    </r>
    <phoneticPr fontId="5" type="noConversion"/>
  </si>
  <si>
    <r>
      <t>其他省市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Others</t>
    </r>
    <phoneticPr fontId="5" type="noConversion"/>
  </si>
  <si>
    <r>
      <t>自本省他縣(市)</t>
    </r>
    <r>
      <rPr>
        <sz val="9"/>
        <rFont val="Times New Roman"/>
        <family val="1"/>
      </rPr>
      <t xml:space="preserve">
Other C. &amp; City
of Prov.</t>
    </r>
    <phoneticPr fontId="5" type="noConversion"/>
  </si>
  <si>
    <r>
      <t>自本縣他鄉鎮市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Other T. , City &amp; Dist.</t>
    </r>
    <phoneticPr fontId="5" type="noConversion"/>
  </si>
  <si>
    <r>
      <t>初設戶籍</t>
    </r>
    <r>
      <rPr>
        <sz val="9"/>
        <rFont val="華康中黑體"/>
        <family val="3"/>
        <charset val="136"/>
      </rPr>
      <t xml:space="preserve">
First Reg.</t>
    </r>
    <phoneticPr fontId="5" type="noConversion"/>
  </si>
  <si>
    <r>
      <t>其他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Others
</t>
    </r>
    <phoneticPr fontId="5" type="noConversion"/>
  </si>
  <si>
    <t xml:space="preserve"> 遷        出        人        數 </t>
    <phoneticPr fontId="5" type="noConversion"/>
  </si>
  <si>
    <r>
      <t>合計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 Total</t>
    </r>
    <phoneticPr fontId="5" type="noConversion"/>
  </si>
  <si>
    <r>
      <t>往外國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To Foreign Countries</t>
    </r>
    <phoneticPr fontId="5" type="noConversion"/>
  </si>
  <si>
    <r>
      <t>新北市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Taipei
 City</t>
    </r>
    <phoneticPr fontId="5" type="noConversion"/>
  </si>
  <si>
    <r>
      <t xml:space="preserve">往他省(市) 
</t>
    </r>
    <r>
      <rPr>
        <sz val="9"/>
        <rFont val="Times New Roman"/>
        <family val="1"/>
      </rPr>
      <t/>
    </r>
    <phoneticPr fontId="5" type="noConversion"/>
  </si>
  <si>
    <r>
      <t>臺中市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Taipei
 City</t>
    </r>
    <phoneticPr fontId="5" type="noConversion"/>
  </si>
  <si>
    <r>
      <t>臺南市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Taipei
 City</t>
    </r>
    <phoneticPr fontId="5" type="noConversion"/>
  </si>
  <si>
    <r>
      <t>高雄市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Kaohsiung City</t>
    </r>
    <phoneticPr fontId="5" type="noConversion"/>
  </si>
  <si>
    <r>
      <t>往本省他縣(市)</t>
    </r>
    <r>
      <rPr>
        <sz val="9"/>
        <rFont val="Times New Roman"/>
        <family val="1"/>
      </rPr>
      <t xml:space="preserve">
Other C. &amp; City of Prov.</t>
    </r>
    <phoneticPr fontId="5" type="noConversion"/>
  </si>
  <si>
    <r>
      <t>往本縣他鄉鎮市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 
Other T. , City &amp; Dist.</t>
    </r>
    <phoneticPr fontId="5" type="noConversion"/>
  </si>
  <si>
    <r>
      <t>廢止戶籍</t>
    </r>
    <r>
      <rPr>
        <sz val="9"/>
        <rFont val="華康中黑體"/>
        <family val="3"/>
        <charset val="136"/>
      </rPr>
      <t xml:space="preserve">
Deleted Reg.</t>
    </r>
    <phoneticPr fontId="5" type="noConversion"/>
  </si>
  <si>
    <r>
      <t>鄉鎮市區內住址變更人數</t>
    </r>
    <r>
      <rPr>
        <sz val="9"/>
        <rFont val="Times New Roman"/>
        <family val="1"/>
      </rPr>
      <t xml:space="preserve">                    Change Residence</t>
    </r>
    <phoneticPr fontId="5" type="noConversion"/>
  </si>
  <si>
    <r>
      <t>遷入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
Immigrants</t>
    </r>
    <phoneticPr fontId="5" type="noConversion"/>
  </si>
  <si>
    <r>
      <t xml:space="preserve">遷出 </t>
    </r>
    <r>
      <rPr>
        <sz val="9"/>
        <rFont val="Times New Roman"/>
        <family val="1"/>
      </rPr>
      <t xml:space="preserve">
Emigrants</t>
    </r>
    <phoneticPr fontId="5" type="noConversion"/>
  </si>
  <si>
    <r>
      <t xml:space="preserve">合計 </t>
    </r>
    <r>
      <rPr>
        <sz val="9"/>
        <rFont val="Times New Roman"/>
        <family val="1"/>
      </rPr>
      <t xml:space="preserve">
Total</t>
    </r>
    <phoneticPr fontId="5" type="noConversion"/>
  </si>
  <si>
    <r>
      <t>出　生　人　數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Num. of Birth</t>
    </r>
    <phoneticPr fontId="5" type="noConversion"/>
  </si>
  <si>
    <r>
      <t xml:space="preserve">男 </t>
    </r>
    <r>
      <rPr>
        <sz val="9"/>
        <rFont val="Times New Roman"/>
        <family val="1"/>
      </rPr>
      <t xml:space="preserve">
Male</t>
    </r>
    <phoneticPr fontId="5" type="noConversion"/>
  </si>
  <si>
    <r>
      <t>女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Female</t>
    </r>
    <phoneticPr fontId="5" type="noConversion"/>
  </si>
  <si>
    <r>
      <t>死 亡 人 數</t>
    </r>
    <r>
      <rPr>
        <sz val="9"/>
        <rFont val="華康中黑體"/>
        <family val="3"/>
        <charset val="136"/>
      </rPr>
      <t xml:space="preserve">
Num.of Death</t>
    </r>
    <phoneticPr fontId="5" type="noConversion"/>
  </si>
  <si>
    <r>
      <t xml:space="preserve">男
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Male</t>
    </r>
    <phoneticPr fontId="5" type="noConversion"/>
  </si>
  <si>
    <r>
      <t>自然增加率</t>
    </r>
    <r>
      <rPr>
        <sz val="9"/>
        <rFont val="華康中黑體"/>
        <family val="3"/>
        <charset val="136"/>
      </rPr>
      <t xml:space="preserve">
Natural Increase Rate 
( ‰ )</t>
    </r>
    <phoneticPr fontId="5" type="noConversion"/>
  </si>
  <si>
    <r>
      <t>遷入率</t>
    </r>
    <r>
      <rPr>
        <sz val="9"/>
        <rFont val="華康中黑體"/>
        <family val="3"/>
        <charset val="136"/>
      </rPr>
      <t xml:space="preserve">
Immigtant Rate
 ( ‰ )</t>
    </r>
    <phoneticPr fontId="5" type="noConversion"/>
  </si>
  <si>
    <r>
      <t>遷出率</t>
    </r>
    <r>
      <rPr>
        <sz val="9"/>
        <rFont val="華康中黑體"/>
        <family val="3"/>
        <charset val="136"/>
      </rPr>
      <t xml:space="preserve">
Emigrant Rate 
( ‰ )</t>
    </r>
    <phoneticPr fontId="5" type="noConversion"/>
  </si>
  <si>
    <r>
      <t>結  婚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Married </t>
    </r>
    <phoneticPr fontId="5" type="noConversion"/>
  </si>
  <si>
    <t>對數(對)</t>
    <phoneticPr fontId="6" type="noConversion"/>
  </si>
  <si>
    <r>
      <t>率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  <phoneticPr fontId="5" type="noConversion"/>
  </si>
  <si>
    <r>
      <t>離　婚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Divorce</t>
    </r>
    <phoneticPr fontId="5" type="noConversion"/>
  </si>
  <si>
    <t>對數 (對)</t>
    <phoneticPr fontId="6" type="noConversion"/>
  </si>
  <si>
    <r>
      <t>率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( ‰ )</t>
    </r>
    <phoneticPr fontId="5" type="noConversion"/>
  </si>
  <si>
    <t>-</t>
    <phoneticPr fontId="5" type="noConversion"/>
  </si>
  <si>
    <r>
      <t>福建省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Fuchien Prov.</t>
    </r>
    <phoneticPr fontId="5" type="noConversion"/>
  </si>
  <si>
    <r>
      <t>其他省(市)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Others</t>
    </r>
    <phoneticPr fontId="5" type="noConversion"/>
  </si>
  <si>
    <t>年別及鄉鎮市別
Year &amp; District</t>
    <phoneticPr fontId="5" type="noConversion"/>
  </si>
  <si>
    <t>八十四年 1995</t>
  </si>
  <si>
    <t>八十五年 1996</t>
  </si>
  <si>
    <t>八十六年 1997</t>
  </si>
  <si>
    <t>八十七年 1998</t>
    <phoneticPr fontId="5" type="noConversion"/>
  </si>
  <si>
    <t>八十八年 1999</t>
    <phoneticPr fontId="5" type="noConversion"/>
  </si>
  <si>
    <t>八十九年 2000</t>
    <phoneticPr fontId="5" type="noConversion"/>
  </si>
  <si>
    <t>九    十年 2001</t>
    <phoneticPr fontId="5" type="noConversion"/>
  </si>
  <si>
    <t>九十一年 2002</t>
    <phoneticPr fontId="5" type="noConversion"/>
  </si>
  <si>
    <t>九十二年 2003</t>
    <phoneticPr fontId="5" type="noConversion"/>
  </si>
  <si>
    <t>九十三年 2004</t>
    <phoneticPr fontId="5" type="noConversion"/>
  </si>
  <si>
    <t>九十四年 2005</t>
    <phoneticPr fontId="5" type="noConversion"/>
  </si>
  <si>
    <t>九十五年 2006</t>
    <phoneticPr fontId="5" type="noConversion"/>
  </si>
  <si>
    <t>九十六年 2007</t>
    <phoneticPr fontId="5" type="noConversion"/>
  </si>
  <si>
    <t>九十九年 2010</t>
    <phoneticPr fontId="5" type="noConversion"/>
  </si>
  <si>
    <t>一○○年 2011</t>
    <phoneticPr fontId="5" type="noConversion"/>
  </si>
  <si>
    <t>一○一年 2012</t>
    <phoneticPr fontId="5" type="noConversion"/>
  </si>
  <si>
    <t>一○二年 2013</t>
    <phoneticPr fontId="5" type="noConversion"/>
  </si>
  <si>
    <t>花蓮市 Hualien</t>
    <phoneticPr fontId="5" type="noConversion"/>
  </si>
  <si>
    <t>鳳林鎮 Fenglin</t>
    <phoneticPr fontId="5" type="noConversion"/>
  </si>
  <si>
    <t>玉里鎮 Yuli</t>
    <phoneticPr fontId="5" type="noConversion"/>
  </si>
  <si>
    <t>新城鄉 Shincheng</t>
    <phoneticPr fontId="5" type="noConversion"/>
  </si>
  <si>
    <t xml:space="preserve">吉安鄉 Jian </t>
    <phoneticPr fontId="5" type="noConversion"/>
  </si>
  <si>
    <t>壽豐鄉 Shoufeng</t>
    <phoneticPr fontId="5" type="noConversion"/>
  </si>
  <si>
    <t>光復鄉 Guangfu</t>
    <phoneticPr fontId="5" type="noConversion"/>
  </si>
  <si>
    <t xml:space="preserve">豐濱鄉 Fengbin </t>
    <phoneticPr fontId="5" type="noConversion"/>
  </si>
  <si>
    <t>瑞穗鄉 Rueisuei</t>
    <phoneticPr fontId="5" type="noConversion"/>
  </si>
  <si>
    <t>富里鄉 Fuli</t>
    <phoneticPr fontId="5" type="noConversion"/>
  </si>
  <si>
    <t>秀林鄉 Shioulin</t>
    <phoneticPr fontId="5" type="noConversion"/>
  </si>
  <si>
    <t>萬榮鄉 Wanrung</t>
    <phoneticPr fontId="5" type="noConversion"/>
  </si>
  <si>
    <t>卓溪鄉 Juoshi</t>
    <phoneticPr fontId="5" type="noConversion"/>
  </si>
  <si>
    <t>人口  28</t>
    <phoneticPr fontId="5" type="noConversion"/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</si>
  <si>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</si>
  <si>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</si>
  <si>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</si>
  <si>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</si>
  <si>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</si>
  <si>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</si>
  <si>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</si>
  <si>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</si>
  <si>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</si>
  <si>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</si>
  <si>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</si>
  <si>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</si>
  <si>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</si>
  <si>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人口  27</t>
    <phoneticPr fontId="5" type="noConversion"/>
  </si>
  <si>
    <t>人口  30</t>
    <phoneticPr fontId="5" type="noConversion"/>
  </si>
  <si>
    <r>
      <t>粗死亡率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Crude Death Rate</t>
    </r>
    <r>
      <rPr>
        <sz val="9"/>
        <rFont val="Times New Roman"/>
        <family val="1"/>
      </rPr>
      <t xml:space="preserve">  
  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  <phoneticPr fontId="5" type="noConversion"/>
  </si>
  <si>
    <r>
      <t>粗出生率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Crude Birth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Rate
</t>
    </r>
    <r>
      <rPr>
        <sz val="9"/>
        <rFont val="Times New Roman"/>
        <family val="1"/>
      </rPr>
      <t xml:space="preserve">  ( </t>
    </r>
    <r>
      <rPr>
        <sz val="9"/>
        <rFont val="Times New Roman"/>
        <family val="1"/>
      </rPr>
      <t>‰</t>
    </r>
    <r>
      <rPr>
        <sz val="9"/>
        <rFont val="Times New Roman"/>
        <family val="1"/>
      </rPr>
      <t xml:space="preserve"> )</t>
    </r>
    <phoneticPr fontId="5" type="noConversion"/>
  </si>
  <si>
    <t>一○三年 2014</t>
  </si>
  <si>
    <t>一○四年 2015</t>
  </si>
  <si>
    <t>105年期中人口數</t>
    <phoneticPr fontId="5" type="noConversion"/>
  </si>
  <si>
    <t>一○五年 2016</t>
  </si>
  <si>
    <t>一○六年 2017</t>
  </si>
  <si>
    <t>一○七年 2018</t>
  </si>
  <si>
    <t>一○八年 2019</t>
    <phoneticPr fontId="5" type="noConversion"/>
  </si>
  <si>
    <t>Table 2 - 2、Immigrants  and Emigrants</t>
    <phoneticPr fontId="5" type="noConversion"/>
  </si>
  <si>
    <r>
      <rPr>
        <sz val="16"/>
        <rFont val="微軟正黑體"/>
        <family val="1"/>
        <charset val="136"/>
      </rPr>
      <t>表</t>
    </r>
    <r>
      <rPr>
        <sz val="16"/>
        <rFont val="Times New Roman"/>
        <family val="1"/>
      </rPr>
      <t xml:space="preserve"> 2</t>
    </r>
    <r>
      <rPr>
        <sz val="16"/>
        <rFont val="微軟正黑體"/>
        <family val="1"/>
        <charset val="136"/>
      </rPr>
      <t>－</t>
    </r>
    <r>
      <rPr>
        <sz val="16"/>
        <rFont val="Times New Roman"/>
        <family val="1"/>
      </rPr>
      <t>2</t>
    </r>
    <r>
      <rPr>
        <sz val="16"/>
        <rFont val="微軟正黑體"/>
        <family val="1"/>
        <charset val="136"/>
      </rPr>
      <t>、戶籍動態（共</t>
    </r>
    <r>
      <rPr>
        <sz val="16"/>
        <rFont val="Times New Roman"/>
        <family val="1"/>
      </rPr>
      <t>3</t>
    </r>
    <r>
      <rPr>
        <sz val="16"/>
        <rFont val="微軟正黑體"/>
        <family val="1"/>
        <charset val="136"/>
      </rPr>
      <t>頁</t>
    </r>
    <r>
      <rPr>
        <sz val="16"/>
        <rFont val="Times New Roman"/>
        <family val="1"/>
      </rPr>
      <t>/</t>
    </r>
    <r>
      <rPr>
        <sz val="16"/>
        <rFont val="微軟正黑體"/>
        <family val="1"/>
        <charset val="136"/>
      </rPr>
      <t>第2頁）</t>
    </r>
    <phoneticPr fontId="5" type="noConversion"/>
  </si>
  <si>
    <t>Table 2 - 2、Immigrants  and Emigrants(Cont.1)</t>
    <phoneticPr fontId="5" type="noConversion"/>
  </si>
  <si>
    <r>
      <rPr>
        <sz val="16"/>
        <rFont val="微軟正黑體"/>
        <family val="1"/>
        <charset val="136"/>
      </rPr>
      <t>表</t>
    </r>
    <r>
      <rPr>
        <sz val="16"/>
        <rFont val="Times New Roman"/>
        <family val="1"/>
      </rPr>
      <t xml:space="preserve"> 2</t>
    </r>
    <r>
      <rPr>
        <sz val="16"/>
        <rFont val="微軟正黑體"/>
        <family val="1"/>
        <charset val="136"/>
      </rPr>
      <t>－</t>
    </r>
    <r>
      <rPr>
        <sz val="16"/>
        <rFont val="Times New Roman"/>
        <family val="1"/>
      </rPr>
      <t>2</t>
    </r>
    <r>
      <rPr>
        <sz val="16"/>
        <rFont val="微軟正黑體"/>
        <family val="1"/>
        <charset val="136"/>
      </rPr>
      <t>、戶籍動態（共</t>
    </r>
    <r>
      <rPr>
        <sz val="16"/>
        <rFont val="Times New Roman"/>
        <family val="1"/>
      </rPr>
      <t>3</t>
    </r>
    <r>
      <rPr>
        <sz val="16"/>
        <rFont val="微軟正黑體"/>
        <family val="1"/>
        <charset val="136"/>
      </rPr>
      <t>頁</t>
    </r>
    <r>
      <rPr>
        <sz val="16"/>
        <rFont val="Times New Roman"/>
        <family val="1"/>
      </rPr>
      <t>/</t>
    </r>
    <r>
      <rPr>
        <sz val="16"/>
        <rFont val="微軟正黑體"/>
        <family val="1"/>
        <charset val="136"/>
      </rPr>
      <t>第3頁）</t>
    </r>
    <phoneticPr fontId="5" type="noConversion"/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</si>
  <si>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Person</t>
    </r>
    <r>
      <rPr>
        <sz val="9"/>
        <rFont val="細明體"/>
        <family val="3"/>
        <charset val="136"/>
      </rPr>
      <t>、</t>
    </r>
    <r>
      <rPr>
        <sz val="9"/>
        <rFont val="Times New Roman"/>
        <family val="1"/>
      </rPr>
      <t>Couple</t>
    </r>
    <r>
      <rPr>
        <sz val="9"/>
        <rFont val="細明體"/>
        <family val="3"/>
        <charset val="136"/>
      </rPr>
      <t>、</t>
    </r>
    <r>
      <rPr>
        <sz val="9"/>
        <rFont val="Times New Roman"/>
        <family val="1"/>
      </rPr>
      <t>( ‰ )</t>
    </r>
    <phoneticPr fontId="5" type="noConversion"/>
  </si>
  <si>
    <t>單位：單位：人、對、千分比</t>
  </si>
  <si>
    <t>Unit：Person、Couple、( ‰ )</t>
    <phoneticPr fontId="5" type="noConversion"/>
  </si>
  <si>
    <t>單位：人、對、千分比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</si>
</sst>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76" formatCode="#,##0;#,##0;&quot;-&quot;"/>
    <numFmt numFmtId="177" formatCode="#,##0_ "/>
    <numFmt numFmtId="178" formatCode="#,##0_);[Red]\(#,##0\)"/>
    <numFmt numFmtId="179" formatCode="#\ ???/???"/>
    <numFmt numFmtId="180" formatCode="#,##0.00_ "/>
    <numFmt numFmtId="181" formatCode="#,##0.000000_);\(#,##0.000000\)"/>
    <numFmt numFmtId="182" formatCode="#,##0;#,##0;_-* &quot;-&quot;"/>
    <numFmt numFmtId="183" formatCode="#,##0.00_);[Red]\(#,##0.00\)"/>
  </numFmts>
  <fonts count="14">
    <font>
      <sz val="9"/>
      <name val="Times New Roman"/>
      <family val="1"/>
    </font>
    <font>
      <sz val="12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6"/>
      <name val="Times New Roman"/>
      <family val="1"/>
      <charset val="136"/>
    </font>
    <font>
      <sz val="16"/>
      <name val="微軟正黑體"/>
      <family val="1"/>
      <charset val="136"/>
    </font>
    <font>
      <sz val="9"/>
      <name val="微軟正黑體"/>
      <family val="1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0" fontId="4" fillId="0" borderId="0" applyBorder="0"/>
    <xf numFmtId="9" fontId="1" fillId="0" borderId="0" applyFont="0" applyFill="0" applyBorder="0" applyAlignment="0" applyProtection="0"/>
  </cellStyleXfs>
  <cellXfs count="147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7" fontId="0" fillId="0" borderId="0" xfId="0" applyNumberFormat="1"/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/>
    <xf numFmtId="3" fontId="4" fillId="0" borderId="0" xfId="0" applyNumberFormat="1" applyFont="1"/>
    <xf numFmtId="176" fontId="4" fillId="0" borderId="0" xfId="0" applyNumberFormat="1" applyFont="1" applyBorder="1" applyAlignment="1" applyProtection="1">
      <alignment vertical="center"/>
    </xf>
    <xf numFmtId="176" fontId="4" fillId="0" borderId="2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4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10" fontId="4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7" fillId="0" borderId="0" xfId="0" applyNumberFormat="1" applyFont="1"/>
    <xf numFmtId="3" fontId="4" fillId="0" borderId="3" xfId="0" applyNumberFormat="1" applyFont="1" applyBorder="1" applyAlignment="1" applyProtection="1">
      <alignment vertical="center"/>
    </xf>
    <xf numFmtId="37" fontId="4" fillId="0" borderId="3" xfId="0" applyNumberFormat="1" applyFont="1" applyBorder="1" applyAlignment="1" applyProtection="1">
      <alignment vertical="center"/>
    </xf>
    <xf numFmtId="3" fontId="4" fillId="0" borderId="3" xfId="0" applyNumberFormat="1" applyFont="1" applyBorder="1" applyAlignment="1">
      <alignment vertical="center"/>
    </xf>
    <xf numFmtId="3" fontId="5" fillId="0" borderId="0" xfId="0" quotePrefix="1" applyNumberFormat="1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 vertical="center"/>
    </xf>
    <xf numFmtId="0" fontId="0" fillId="0" borderId="6" xfId="0" applyBorder="1" applyAlignment="1"/>
    <xf numFmtId="3" fontId="5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0" xfId="0" applyFont="1"/>
    <xf numFmtId="177" fontId="0" fillId="0" borderId="0" xfId="0" applyNumberFormat="1"/>
    <xf numFmtId="3" fontId="2" fillId="0" borderId="0" xfId="0" applyNumberFormat="1" applyFont="1" applyBorder="1" applyAlignment="1">
      <alignment horizontal="center" vertical="center"/>
    </xf>
    <xf numFmtId="3" fontId="4" fillId="0" borderId="0" xfId="1" applyNumberFormat="1" applyAlignment="1">
      <alignment vertical="center"/>
    </xf>
    <xf numFmtId="182" fontId="4" fillId="0" borderId="0" xfId="0" applyNumberFormat="1" applyFont="1" applyBorder="1" applyAlignment="1">
      <alignment horizontal="right" vertical="center"/>
    </xf>
    <xf numFmtId="41" fontId="0" fillId="0" borderId="0" xfId="0" applyNumberFormat="1"/>
    <xf numFmtId="41" fontId="4" fillId="0" borderId="0" xfId="0" applyNumberFormat="1" applyFont="1" applyBorder="1" applyAlignment="1" applyProtection="1">
      <alignment horizontal="right" vertical="center"/>
    </xf>
    <xf numFmtId="41" fontId="4" fillId="0" borderId="0" xfId="0" applyNumberFormat="1" applyFont="1" applyBorder="1" applyAlignment="1" applyProtection="1">
      <alignment vertical="center"/>
    </xf>
    <xf numFmtId="38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right"/>
    </xf>
    <xf numFmtId="37" fontId="2" fillId="0" borderId="6" xfId="0" applyNumberFormat="1" applyFont="1" applyBorder="1" applyAlignment="1">
      <alignment vertical="center"/>
    </xf>
    <xf numFmtId="37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/>
    <xf numFmtId="3" fontId="10" fillId="0" borderId="0" xfId="0" applyNumberFormat="1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81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 applyProtection="1">
      <alignment horizontal="right" vertical="center" wrapText="1"/>
    </xf>
    <xf numFmtId="41" fontId="4" fillId="0" borderId="0" xfId="0" applyNumberFormat="1" applyFont="1" applyBorder="1" applyAlignment="1" applyProtection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41" fontId="0" fillId="0" borderId="0" xfId="0" applyNumberFormat="1" applyAlignment="1">
      <alignment horizontal="right" vertical="center" wrapText="1"/>
    </xf>
    <xf numFmtId="41" fontId="2" fillId="0" borderId="0" xfId="0" applyNumberFormat="1" applyFont="1" applyAlignment="1">
      <alignment horizontal="right" vertical="center" wrapText="1"/>
    </xf>
    <xf numFmtId="41" fontId="4" fillId="0" borderId="0" xfId="0" applyNumberFormat="1" applyFont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3" fontId="5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41" fontId="5" fillId="0" borderId="1" xfId="0" applyNumberFormat="1" applyFont="1" applyBorder="1"/>
    <xf numFmtId="37" fontId="5" fillId="0" borderId="0" xfId="0" applyNumberFormat="1" applyFont="1" applyAlignment="1">
      <alignment vertical="center"/>
    </xf>
    <xf numFmtId="43" fontId="4" fillId="0" borderId="0" xfId="0" applyNumberFormat="1" applyFont="1" applyAlignment="1">
      <alignment horizontal="right" vertical="center" wrapText="1"/>
    </xf>
    <xf numFmtId="183" fontId="4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3" fontId="6" fillId="0" borderId="0" xfId="0" applyNumberFormat="1" applyFont="1"/>
    <xf numFmtId="3" fontId="13" fillId="0" borderId="3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0" fillId="0" borderId="2" xfId="0" applyBorder="1"/>
    <xf numFmtId="0" fontId="0" fillId="0" borderId="9" xfId="0" applyBorder="1"/>
    <xf numFmtId="3" fontId="5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37" fontId="5" fillId="0" borderId="17" xfId="0" applyNumberFormat="1" applyFont="1" applyBorder="1" applyAlignment="1">
      <alignment horizontal="center" vertical="center" wrapText="1"/>
    </xf>
    <xf numFmtId="37" fontId="2" fillId="0" borderId="21" xfId="0" applyNumberFormat="1" applyFont="1" applyBorder="1" applyAlignment="1">
      <alignment horizontal="center" vertical="center" wrapText="1"/>
    </xf>
    <xf numFmtId="37" fontId="2" fillId="0" borderId="18" xfId="0" applyNumberFormat="1" applyFont="1" applyBorder="1" applyAlignment="1">
      <alignment horizontal="center" vertical="center" wrapText="1"/>
    </xf>
    <xf numFmtId="37" fontId="2" fillId="0" borderId="9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9" fontId="4" fillId="0" borderId="6" xfId="2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179" fontId="5" fillId="0" borderId="19" xfId="2" applyNumberFormat="1" applyFont="1" applyBorder="1" applyAlignment="1">
      <alignment horizontal="center" vertical="center" wrapText="1"/>
    </xf>
    <xf numFmtId="179" fontId="4" fillId="0" borderId="13" xfId="2" applyNumberFormat="1" applyFont="1" applyBorder="1" applyAlignment="1">
      <alignment horizontal="center" vertical="center"/>
    </xf>
    <xf numFmtId="179" fontId="4" fillId="0" borderId="5" xfId="2" applyNumberFormat="1" applyFont="1" applyBorder="1" applyAlignment="1">
      <alignment horizontal="center" vertical="center"/>
    </xf>
    <xf numFmtId="179" fontId="2" fillId="0" borderId="13" xfId="2" applyNumberFormat="1" applyFont="1" applyBorder="1" applyAlignment="1">
      <alignment horizontal="center" vertical="center" wrapText="1"/>
    </xf>
    <xf numFmtId="179" fontId="2" fillId="0" borderId="5" xfId="2" applyNumberFormat="1" applyFont="1" applyBorder="1" applyAlignment="1">
      <alignment horizontal="center" vertical="center" wrapText="1"/>
    </xf>
    <xf numFmtId="3" fontId="5" fillId="0" borderId="15" xfId="0" quotePrefix="1" applyNumberFormat="1" applyFont="1" applyBorder="1" applyAlignment="1">
      <alignment horizontal="center" vertical="center" wrapText="1"/>
    </xf>
    <xf numFmtId="37" fontId="5" fillId="0" borderId="12" xfId="0" applyNumberFormat="1" applyFont="1" applyBorder="1" applyAlignment="1">
      <alignment horizontal="center" vertical="center" wrapText="1"/>
    </xf>
    <xf numFmtId="37" fontId="2" fillId="0" borderId="5" xfId="0" applyNumberFormat="1" applyFont="1" applyBorder="1" applyAlignment="1">
      <alignment horizontal="center" vertical="center" wrapText="1"/>
    </xf>
    <xf numFmtId="37" fontId="0" fillId="0" borderId="20" xfId="0" applyNumberFormat="1" applyBorder="1" applyAlignment="1">
      <alignment horizontal="center" vertical="center"/>
    </xf>
    <xf numFmtId="37" fontId="0" fillId="0" borderId="6" xfId="0" applyNumberFormat="1" applyBorder="1" applyAlignment="1">
      <alignment horizontal="center" vertical="center"/>
    </xf>
    <xf numFmtId="37" fontId="0" fillId="0" borderId="10" xfId="0" applyNumberForma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7" fontId="5" fillId="0" borderId="22" xfId="0" applyNumberFormat="1" applyFont="1" applyBorder="1" applyAlignment="1">
      <alignment horizontal="center" vertical="center" wrapText="1"/>
    </xf>
    <xf numFmtId="37" fontId="2" fillId="0" borderId="23" xfId="0" applyNumberFormat="1" applyFont="1" applyBorder="1" applyAlignment="1">
      <alignment horizontal="center" vertical="center" wrapText="1"/>
    </xf>
    <xf numFmtId="37" fontId="2" fillId="0" borderId="11" xfId="0" applyNumberFormat="1" applyFont="1" applyBorder="1" applyAlignment="1">
      <alignment horizontal="center" vertical="center" wrapText="1"/>
    </xf>
    <xf numFmtId="37" fontId="5" fillId="0" borderId="2" xfId="0" applyNumberFormat="1" applyFont="1" applyBorder="1" applyAlignment="1">
      <alignment horizontal="center" vertical="center" wrapText="1"/>
    </xf>
    <xf numFmtId="37" fontId="5" fillId="0" borderId="20" xfId="0" applyNumberFormat="1" applyFont="1" applyBorder="1" applyAlignment="1">
      <alignment horizontal="center" vertical="center"/>
    </xf>
    <xf numFmtId="37" fontId="5" fillId="0" borderId="6" xfId="0" applyNumberFormat="1" applyFont="1" applyBorder="1" applyAlignment="1">
      <alignment horizontal="center" vertical="center"/>
    </xf>
  </cellXfs>
  <cellStyles count="3">
    <cellStyle name="一般" xfId="0" builtinId="0"/>
    <cellStyle name="一般_2-1" xfId="1" xr:uid="{00000000-0005-0000-0000-000001000000}"/>
    <cellStyle name="百分比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8862/Desktop/&#24180;&#22577;&#12289;&#37129;&#37806;&#24066;&#24409;&#32232;/109/109&#33457;&#34030;&#32291;&#32113;&#35336;&#24180;&#22577;/2/2-2-109&#241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2"/>
      <sheetName val="工作表1"/>
      <sheetName val="期中人口(不印)"/>
    </sheetNames>
    <sheetDataSet>
      <sheetData sheetId="0"/>
      <sheetData sheetId="1"/>
      <sheetData sheetId="2">
        <row r="2">
          <cell r="R2">
            <v>331428</v>
          </cell>
        </row>
        <row r="4">
          <cell r="R4">
            <v>105379</v>
          </cell>
        </row>
        <row r="5">
          <cell r="R5">
            <v>11059.5</v>
          </cell>
        </row>
        <row r="6">
          <cell r="R6">
            <v>24876.5</v>
          </cell>
        </row>
        <row r="7">
          <cell r="R7">
            <v>20245</v>
          </cell>
        </row>
        <row r="8">
          <cell r="R8">
            <v>83448</v>
          </cell>
        </row>
        <row r="9">
          <cell r="R9">
            <v>18170.5</v>
          </cell>
        </row>
        <row r="10">
          <cell r="R10">
            <v>13125.5</v>
          </cell>
        </row>
        <row r="11">
          <cell r="R11">
            <v>4490</v>
          </cell>
        </row>
        <row r="12">
          <cell r="R12">
            <v>11841.5</v>
          </cell>
        </row>
        <row r="13">
          <cell r="R13">
            <v>10595</v>
          </cell>
        </row>
        <row r="14">
          <cell r="R14">
            <v>15731</v>
          </cell>
        </row>
        <row r="15">
          <cell r="R15">
            <v>6430</v>
          </cell>
        </row>
        <row r="16">
          <cell r="R16">
            <v>6036.5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Z53"/>
  <sheetViews>
    <sheetView tabSelected="1" view="pageBreakPreview" zoomScaleNormal="100" zoomScaleSheetLayoutView="100" workbookViewId="0">
      <pane xSplit="1" ySplit="11" topLeftCell="B28" activePane="bottomRight" state="frozen"/>
      <selection pane="topRight" activeCell="B1" sqref="B1"/>
      <selection pane="bottomLeft" activeCell="A12" sqref="A12"/>
      <selection pane="bottomRight" activeCell="A4" sqref="A4"/>
    </sheetView>
  </sheetViews>
  <sheetFormatPr defaultColWidth="11" defaultRowHeight="19.5" customHeight="1"/>
  <cols>
    <col min="1" max="1" width="17.6640625" style="9" customWidth="1"/>
    <col min="2" max="2" width="9.5" style="6" customWidth="1"/>
    <col min="3" max="3" width="7.5" style="6" customWidth="1"/>
    <col min="4" max="4" width="7.83203125" style="6" customWidth="1"/>
    <col min="5" max="5" width="9.1640625" style="1" customWidth="1"/>
    <col min="6" max="6" width="8.1640625" style="1" customWidth="1"/>
    <col min="7" max="7" width="8" style="1" customWidth="1"/>
    <col min="8" max="8" width="8.33203125" style="1" customWidth="1"/>
    <col min="9" max="9" width="7.33203125" style="1" customWidth="1"/>
    <col min="10" max="10" width="9.6640625" style="1" customWidth="1"/>
    <col min="11" max="11" width="10.33203125" style="1" customWidth="1"/>
    <col min="12" max="12" width="20.5" style="9" customWidth="1"/>
    <col min="13" max="13" width="8" style="1" customWidth="1"/>
    <col min="14" max="15" width="11.5" style="1" customWidth="1"/>
    <col min="16" max="16" width="10.6640625" style="1" customWidth="1"/>
    <col min="17" max="17" width="8.6640625" style="1" customWidth="1"/>
    <col min="18" max="18" width="11.1640625" style="6" customWidth="1"/>
    <col min="19" max="19" width="8.6640625" style="6" customWidth="1"/>
    <col min="20" max="20" width="8.33203125" style="6" customWidth="1"/>
    <col min="21" max="21" width="9" style="1" customWidth="1"/>
    <col min="22" max="22" width="8.83203125" style="1" customWidth="1"/>
    <col min="23" max="23" width="8.1640625" style="1" customWidth="1"/>
    <col min="24" max="24" width="8.5" style="1" customWidth="1"/>
    <col min="25" max="25" width="7.5" style="1" customWidth="1"/>
    <col min="26" max="26" width="8.33203125" style="1" customWidth="1"/>
    <col min="27" max="27" width="10.5" style="1" customWidth="1"/>
    <col min="28" max="28" width="9.1640625" style="1" customWidth="1"/>
    <col min="29" max="29" width="10.1640625" style="1" customWidth="1"/>
    <col min="30" max="30" width="9" style="1" customWidth="1"/>
    <col min="31" max="31" width="9.33203125" style="1" customWidth="1"/>
    <col min="32" max="32" width="16.83203125" style="9" customWidth="1"/>
    <col min="33" max="33" width="9.83203125" style="1" customWidth="1"/>
    <col min="34" max="34" width="10.83203125" style="1" customWidth="1"/>
    <col min="35" max="35" width="10.33203125" style="1" customWidth="1"/>
    <col min="36" max="36" width="9.33203125" style="1" customWidth="1"/>
    <col min="37" max="37" width="8.1640625" style="1" customWidth="1"/>
    <col min="38" max="38" width="8.33203125" style="10" customWidth="1"/>
    <col min="39" max="39" width="10" style="10" customWidth="1"/>
    <col min="40" max="40" width="8" style="10" customWidth="1"/>
    <col min="41" max="41" width="8.33203125" style="10" customWidth="1"/>
    <col min="42" max="42" width="10.33203125" style="10" customWidth="1"/>
    <col min="43" max="43" width="11.33203125" style="10" customWidth="1"/>
    <col min="44" max="44" width="13" style="10" customWidth="1"/>
    <col min="45" max="45" width="11.6640625" style="10" customWidth="1"/>
    <col min="46" max="46" width="11.1640625" style="10" customWidth="1"/>
    <col min="47" max="47" width="10.33203125" style="10" customWidth="1"/>
    <col min="48" max="48" width="10" style="10" customWidth="1"/>
    <col min="49" max="49" width="10.6640625" style="10" customWidth="1"/>
    <col min="50" max="50" width="10.1640625" style="10" customWidth="1"/>
    <col min="51" max="51" width="8.6640625" style="10" customWidth="1"/>
    <col min="52" max="52" width="8.83203125" style="10" customWidth="1"/>
    <col min="53" max="55" width="11" style="10" customWidth="1"/>
    <col min="56" max="58" width="12.83203125" style="10" customWidth="1"/>
    <col min="59" max="78" width="11" style="10" customWidth="1"/>
    <col min="79" max="16384" width="11" style="1"/>
  </cols>
  <sheetData>
    <row r="1" spans="1:78" s="27" customFormat="1" ht="12.75" customHeight="1">
      <c r="B1" s="77"/>
      <c r="C1" s="77"/>
      <c r="D1" s="77"/>
      <c r="K1" s="27" t="s">
        <v>148</v>
      </c>
      <c r="L1" s="27" t="s">
        <v>134</v>
      </c>
      <c r="N1" s="21"/>
      <c r="R1" s="77"/>
      <c r="S1" s="77"/>
      <c r="T1" s="77"/>
      <c r="AE1" s="16" t="s">
        <v>49</v>
      </c>
      <c r="AF1" s="27" t="s">
        <v>149</v>
      </c>
      <c r="AX1" s="33" t="s">
        <v>50</v>
      </c>
    </row>
    <row r="2" spans="1:78" s="15" customFormat="1" ht="18.75" customHeight="1">
      <c r="A2" s="58"/>
      <c r="C2" s="58" t="s">
        <v>54</v>
      </c>
      <c r="L2" s="58"/>
      <c r="M2" s="58" t="s">
        <v>159</v>
      </c>
      <c r="P2" s="20"/>
      <c r="Q2" s="20"/>
      <c r="R2" s="20"/>
      <c r="S2" s="20"/>
      <c r="T2" s="20"/>
      <c r="U2" s="20"/>
      <c r="V2" s="82" t="s">
        <v>160</v>
      </c>
      <c r="Z2" s="31"/>
      <c r="AA2" s="49"/>
      <c r="AB2" s="49"/>
      <c r="AC2" s="49"/>
      <c r="AD2" s="49"/>
      <c r="AE2" s="49"/>
      <c r="AF2" s="74"/>
      <c r="AG2" s="51"/>
      <c r="AH2" s="58" t="s">
        <v>161</v>
      </c>
      <c r="AJ2" s="51"/>
      <c r="AK2" s="51"/>
      <c r="AL2" s="51"/>
      <c r="AM2" s="51"/>
      <c r="AN2" s="20"/>
      <c r="AO2" s="20"/>
      <c r="AP2" s="20"/>
      <c r="AQ2" s="82" t="s">
        <v>162</v>
      </c>
      <c r="AT2" s="49"/>
      <c r="AU2" s="49"/>
      <c r="AV2" s="49"/>
      <c r="AW2" s="49"/>
      <c r="AX2" s="20"/>
      <c r="AY2" s="20"/>
      <c r="AZ2" s="20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</row>
    <row r="3" spans="1:78" ht="21" customHeight="1">
      <c r="C3" s="49"/>
      <c r="D3" s="49"/>
      <c r="E3" s="49"/>
      <c r="F3" s="49"/>
      <c r="G3" s="49"/>
      <c r="H3" s="49"/>
      <c r="I3" s="49"/>
      <c r="J3" s="49"/>
      <c r="K3" s="49"/>
      <c r="L3" s="74"/>
      <c r="N3" s="49"/>
      <c r="V3" s="83"/>
      <c r="AD3" s="31"/>
      <c r="AE3" s="31"/>
      <c r="AF3" s="75"/>
      <c r="AH3" s="31"/>
      <c r="AI3" s="31"/>
      <c r="AJ3" s="31"/>
      <c r="AK3" s="22"/>
      <c r="AL3" s="22"/>
      <c r="AM3" s="20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Z3" s="7"/>
    </row>
    <row r="4" spans="1:78" ht="12" customHeight="1" thickBot="1">
      <c r="A4" s="9" t="s">
        <v>166</v>
      </c>
      <c r="K4" s="54"/>
      <c r="N4" s="30"/>
      <c r="R4" s="6" t="s">
        <v>163</v>
      </c>
      <c r="AC4" s="83" t="s">
        <v>164</v>
      </c>
      <c r="AE4" s="30"/>
      <c r="AF4" s="9" t="s">
        <v>165</v>
      </c>
      <c r="AG4" s="35"/>
      <c r="AX4" s="84" t="s">
        <v>51</v>
      </c>
      <c r="BA4" s="1"/>
      <c r="BB4" s="1"/>
    </row>
    <row r="5" spans="1:78" s="5" customFormat="1" ht="19.5" customHeight="1">
      <c r="A5" s="114" t="s">
        <v>103</v>
      </c>
      <c r="B5" s="145" t="s">
        <v>55</v>
      </c>
      <c r="C5" s="146"/>
      <c r="D5" s="146"/>
      <c r="E5" s="146"/>
      <c r="F5" s="146"/>
      <c r="G5" s="146"/>
      <c r="H5" s="146"/>
      <c r="I5" s="146"/>
      <c r="J5" s="146"/>
      <c r="K5" s="146"/>
      <c r="L5" s="114" t="s">
        <v>103</v>
      </c>
      <c r="M5" s="55"/>
      <c r="N5" s="56"/>
      <c r="O5" s="125" t="s">
        <v>24</v>
      </c>
      <c r="P5" s="126"/>
      <c r="Q5" s="127"/>
      <c r="R5" s="101" t="s">
        <v>71</v>
      </c>
      <c r="S5" s="102"/>
      <c r="T5" s="102"/>
      <c r="U5" s="102"/>
      <c r="V5" s="102"/>
      <c r="W5" s="101" t="s">
        <v>46</v>
      </c>
      <c r="X5" s="102"/>
      <c r="Y5" s="102"/>
      <c r="Z5" s="113" t="s">
        <v>23</v>
      </c>
      <c r="AA5" s="113"/>
      <c r="AB5" s="113"/>
      <c r="AC5" s="113"/>
      <c r="AD5" s="113"/>
      <c r="AE5" s="50"/>
      <c r="AF5" s="114" t="s">
        <v>103</v>
      </c>
      <c r="AG5" s="34"/>
      <c r="AH5" s="85" t="s">
        <v>82</v>
      </c>
      <c r="AI5" s="86"/>
      <c r="AJ5" s="85" t="s">
        <v>86</v>
      </c>
      <c r="AK5" s="108"/>
      <c r="AL5" s="109"/>
      <c r="AM5" s="85" t="s">
        <v>89</v>
      </c>
      <c r="AN5" s="108"/>
      <c r="AO5" s="109"/>
      <c r="AP5" s="117" t="s">
        <v>151</v>
      </c>
      <c r="AQ5" s="117" t="s">
        <v>150</v>
      </c>
      <c r="AR5" s="117" t="s">
        <v>91</v>
      </c>
      <c r="AS5" s="117" t="s">
        <v>92</v>
      </c>
      <c r="AT5" s="117" t="s">
        <v>93</v>
      </c>
      <c r="AU5" s="122" t="s">
        <v>94</v>
      </c>
      <c r="AV5" s="109"/>
      <c r="AW5" s="85" t="s">
        <v>97</v>
      </c>
      <c r="AX5" s="108"/>
    </row>
    <row r="6" spans="1:78" s="4" customFormat="1" ht="27" customHeight="1">
      <c r="A6" s="115"/>
      <c r="B6" s="141" t="s">
        <v>56</v>
      </c>
      <c r="C6" s="142"/>
      <c r="D6" s="143"/>
      <c r="E6" s="96" t="s">
        <v>57</v>
      </c>
      <c r="F6" s="99" t="s">
        <v>58</v>
      </c>
      <c r="G6" s="140"/>
      <c r="H6" s="140"/>
      <c r="I6" s="140"/>
      <c r="J6" s="140"/>
      <c r="K6" s="140"/>
      <c r="L6" s="115"/>
      <c r="M6" s="57"/>
      <c r="N6" s="96" t="s">
        <v>67</v>
      </c>
      <c r="O6" s="89" t="s">
        <v>68</v>
      </c>
      <c r="P6" s="96" t="s">
        <v>69</v>
      </c>
      <c r="Q6" s="91" t="s">
        <v>70</v>
      </c>
      <c r="R6" s="104" t="s">
        <v>72</v>
      </c>
      <c r="S6" s="105"/>
      <c r="T6" s="106"/>
      <c r="U6" s="89" t="s">
        <v>73</v>
      </c>
      <c r="W6" s="99" t="s">
        <v>75</v>
      </c>
      <c r="X6" s="100"/>
      <c r="Y6" s="100"/>
      <c r="Z6" s="128" t="s">
        <v>29</v>
      </c>
      <c r="AA6" s="128"/>
      <c r="AB6" s="129"/>
      <c r="AC6" s="96" t="s">
        <v>79</v>
      </c>
      <c r="AD6" s="96" t="s">
        <v>80</v>
      </c>
      <c r="AE6" s="91" t="s">
        <v>81</v>
      </c>
      <c r="AF6" s="115"/>
      <c r="AG6" s="91" t="s">
        <v>70</v>
      </c>
      <c r="AH6" s="87"/>
      <c r="AI6" s="88"/>
      <c r="AJ6" s="110"/>
      <c r="AK6" s="111"/>
      <c r="AL6" s="112"/>
      <c r="AM6" s="110"/>
      <c r="AN6" s="111"/>
      <c r="AO6" s="112"/>
      <c r="AP6" s="118"/>
      <c r="AQ6" s="118"/>
      <c r="AR6" s="120"/>
      <c r="AS6" s="120"/>
      <c r="AT6" s="120"/>
      <c r="AU6" s="110"/>
      <c r="AV6" s="112"/>
      <c r="AW6" s="110"/>
      <c r="AX6" s="111"/>
    </row>
    <row r="7" spans="1:78" s="4" customFormat="1" ht="21" customHeight="1">
      <c r="A7" s="115"/>
      <c r="B7" s="144" t="s">
        <v>59</v>
      </c>
      <c r="C7" s="144" t="s">
        <v>60</v>
      </c>
      <c r="D7" s="144" t="s">
        <v>61</v>
      </c>
      <c r="E7" s="136"/>
      <c r="F7" s="96" t="s">
        <v>62</v>
      </c>
      <c r="G7" s="96" t="s">
        <v>63</v>
      </c>
      <c r="H7" s="96" t="s">
        <v>64</v>
      </c>
      <c r="I7" s="96" t="s">
        <v>65</v>
      </c>
      <c r="J7" s="96" t="s">
        <v>30</v>
      </c>
      <c r="K7" s="133" t="s">
        <v>18</v>
      </c>
      <c r="L7" s="115"/>
      <c r="M7" s="96" t="s">
        <v>66</v>
      </c>
      <c r="N7" s="136"/>
      <c r="O7" s="135" t="s">
        <v>36</v>
      </c>
      <c r="P7" s="136"/>
      <c r="Q7" s="130"/>
      <c r="R7" s="104" t="s">
        <v>59</v>
      </c>
      <c r="S7" s="104" t="s">
        <v>60</v>
      </c>
      <c r="T7" s="123" t="s">
        <v>61</v>
      </c>
      <c r="U7" s="137"/>
      <c r="V7" s="96" t="s">
        <v>74</v>
      </c>
      <c r="W7" s="96" t="s">
        <v>63</v>
      </c>
      <c r="X7" s="96" t="s">
        <v>76</v>
      </c>
      <c r="Y7" s="96" t="s">
        <v>77</v>
      </c>
      <c r="Z7" s="89" t="s">
        <v>78</v>
      </c>
      <c r="AA7" s="133" t="s">
        <v>101</v>
      </c>
      <c r="AB7" s="96" t="s">
        <v>102</v>
      </c>
      <c r="AC7" s="92"/>
      <c r="AD7" s="97"/>
      <c r="AE7" s="94"/>
      <c r="AF7" s="115"/>
      <c r="AG7" s="92"/>
      <c r="AH7" s="89" t="s">
        <v>83</v>
      </c>
      <c r="AI7" s="91" t="s">
        <v>84</v>
      </c>
      <c r="AJ7" s="96" t="s">
        <v>85</v>
      </c>
      <c r="AK7" s="96" t="s">
        <v>87</v>
      </c>
      <c r="AL7" s="96" t="s">
        <v>88</v>
      </c>
      <c r="AM7" s="96" t="s">
        <v>85</v>
      </c>
      <c r="AN7" s="96" t="s">
        <v>90</v>
      </c>
      <c r="AO7" s="96" t="s">
        <v>88</v>
      </c>
      <c r="AP7" s="118"/>
      <c r="AQ7" s="118"/>
      <c r="AR7" s="120"/>
      <c r="AS7" s="120"/>
      <c r="AT7" s="120"/>
      <c r="AU7" s="59" t="s">
        <v>95</v>
      </c>
      <c r="AV7" s="59" t="s">
        <v>96</v>
      </c>
      <c r="AW7" s="60" t="s">
        <v>98</v>
      </c>
      <c r="AX7" s="61" t="s">
        <v>99</v>
      </c>
      <c r="BB7" s="80" t="s">
        <v>37</v>
      </c>
      <c r="BC7" s="80" t="s">
        <v>15</v>
      </c>
      <c r="BD7" s="80" t="s">
        <v>38</v>
      </c>
      <c r="BE7" s="80" t="s">
        <v>13</v>
      </c>
      <c r="BF7" s="80" t="s">
        <v>39</v>
      </c>
      <c r="BH7" s="80"/>
      <c r="BI7" s="80" t="s">
        <v>14</v>
      </c>
      <c r="BJ7" s="80" t="s">
        <v>40</v>
      </c>
      <c r="BK7" s="80" t="s">
        <v>41</v>
      </c>
      <c r="BL7" s="80" t="s">
        <v>17</v>
      </c>
    </row>
    <row r="8" spans="1:78" s="4" customFormat="1" ht="37.5" customHeight="1">
      <c r="A8" s="116"/>
      <c r="B8" s="107"/>
      <c r="C8" s="107"/>
      <c r="D8" s="107"/>
      <c r="E8" s="132"/>
      <c r="F8" s="132"/>
      <c r="G8" s="132"/>
      <c r="H8" s="132"/>
      <c r="I8" s="132"/>
      <c r="J8" s="139" t="s">
        <v>42</v>
      </c>
      <c r="K8" s="134"/>
      <c r="L8" s="116"/>
      <c r="M8" s="132"/>
      <c r="N8" s="132"/>
      <c r="O8" s="90" t="s">
        <v>43</v>
      </c>
      <c r="P8" s="132"/>
      <c r="Q8" s="131" t="s">
        <v>44</v>
      </c>
      <c r="R8" s="107"/>
      <c r="S8" s="107"/>
      <c r="T8" s="124"/>
      <c r="U8" s="138"/>
      <c r="V8" s="132"/>
      <c r="W8" s="132"/>
      <c r="X8" s="132"/>
      <c r="Y8" s="132"/>
      <c r="Z8" s="90" t="s">
        <v>42</v>
      </c>
      <c r="AA8" s="134"/>
      <c r="AB8" s="98"/>
      <c r="AC8" s="93"/>
      <c r="AD8" s="98"/>
      <c r="AE8" s="95"/>
      <c r="AF8" s="116"/>
      <c r="AG8" s="93"/>
      <c r="AH8" s="88"/>
      <c r="AI8" s="87"/>
      <c r="AJ8" s="103"/>
      <c r="AK8" s="103"/>
      <c r="AL8" s="103"/>
      <c r="AM8" s="103"/>
      <c r="AN8" s="103"/>
      <c r="AO8" s="103"/>
      <c r="AP8" s="119"/>
      <c r="AQ8" s="119"/>
      <c r="AR8" s="121"/>
      <c r="AS8" s="121"/>
      <c r="AT8" s="121"/>
      <c r="AU8" s="28" t="s">
        <v>45</v>
      </c>
      <c r="AV8" s="52" t="s">
        <v>47</v>
      </c>
      <c r="AW8" s="29" t="s">
        <v>16</v>
      </c>
      <c r="AX8" s="53" t="s">
        <v>48</v>
      </c>
      <c r="AZ8" s="8">
        <v>83</v>
      </c>
      <c r="BA8" s="8">
        <v>349149</v>
      </c>
      <c r="BB8" s="8"/>
      <c r="BC8" s="8"/>
      <c r="BD8" s="8"/>
      <c r="BE8" s="8">
        <v>3015</v>
      </c>
      <c r="BF8" s="8">
        <v>692</v>
      </c>
      <c r="BG8" s="17">
        <f t="shared" ref="BG8:BG18" si="0">BF8/BE8</f>
        <v>0.22951907131011609</v>
      </c>
      <c r="BH8" s="8">
        <v>82</v>
      </c>
      <c r="BI8" s="4">
        <v>357464</v>
      </c>
      <c r="BJ8" s="18">
        <v>7.48</v>
      </c>
      <c r="BK8" s="18">
        <v>-2.2861753630984509</v>
      </c>
      <c r="BL8" s="18">
        <f t="shared" ref="BL8:BL18" si="1">BJ8+BK8</f>
        <v>5.1938246369015495</v>
      </c>
    </row>
    <row r="9" spans="1:78" s="2" customFormat="1" ht="19.5" hidden="1" customHeight="1">
      <c r="A9" s="62" t="s">
        <v>104</v>
      </c>
      <c r="B9" s="12">
        <f t="shared" ref="B9:B18" si="2">SUM(E9:Q9)</f>
        <v>29021</v>
      </c>
      <c r="C9" s="11"/>
      <c r="D9" s="11"/>
      <c r="E9" s="11">
        <v>666</v>
      </c>
      <c r="F9" s="11">
        <v>2040</v>
      </c>
      <c r="G9" s="11"/>
      <c r="H9" s="11"/>
      <c r="I9" s="11"/>
      <c r="J9" s="11">
        <v>457</v>
      </c>
      <c r="K9" s="11">
        <v>11</v>
      </c>
      <c r="L9" s="62" t="s">
        <v>104</v>
      </c>
      <c r="M9" s="11">
        <v>66</v>
      </c>
      <c r="N9" s="11">
        <v>10135</v>
      </c>
      <c r="O9" s="11">
        <v>15624</v>
      </c>
      <c r="P9" s="11">
        <v>4</v>
      </c>
      <c r="Q9" s="11">
        <v>18</v>
      </c>
      <c r="R9" s="11">
        <f>SUM(U9:AG9)</f>
        <v>30777</v>
      </c>
      <c r="S9" s="11"/>
      <c r="T9" s="11"/>
      <c r="U9" s="11">
        <v>1068</v>
      </c>
      <c r="V9" s="11">
        <v>2117</v>
      </c>
      <c r="W9" s="11"/>
      <c r="X9" s="11"/>
      <c r="Y9" s="11"/>
      <c r="Z9" s="11">
        <v>560</v>
      </c>
      <c r="AA9" s="11">
        <v>20</v>
      </c>
      <c r="AB9" s="13">
        <v>3</v>
      </c>
      <c r="AC9" s="11">
        <v>11479</v>
      </c>
      <c r="AD9" s="11">
        <v>15518</v>
      </c>
      <c r="AE9" s="11">
        <v>9</v>
      </c>
      <c r="AF9" s="62" t="s">
        <v>104</v>
      </c>
      <c r="AG9" s="11">
        <v>3</v>
      </c>
      <c r="AH9" s="11">
        <v>13257</v>
      </c>
      <c r="AI9" s="11">
        <v>13257</v>
      </c>
      <c r="AJ9" s="8">
        <f t="shared" ref="AJ9:AJ15" si="3">SUM(AK9:AL9)</f>
        <v>5827</v>
      </c>
      <c r="AK9" s="8">
        <v>3003</v>
      </c>
      <c r="AL9" s="8">
        <v>2824</v>
      </c>
      <c r="AM9" s="8" t="e">
        <f>SUM(#REF!)</f>
        <v>#REF!</v>
      </c>
      <c r="AN9" s="8">
        <v>2388</v>
      </c>
      <c r="AO9" s="8">
        <v>950</v>
      </c>
      <c r="AP9" s="8"/>
      <c r="AQ9" s="14" t="e">
        <f t="shared" ref="AQ9:AQ14" si="4">SUM(AM9/BC9)*1000</f>
        <v>#REF!</v>
      </c>
      <c r="AR9" s="14"/>
      <c r="AS9" s="14"/>
      <c r="AT9" s="14"/>
      <c r="AU9" s="8">
        <v>2887</v>
      </c>
      <c r="AV9" s="14">
        <f t="shared" ref="AV9:AV14" si="5">SUM(AU9/BC9)*1000</f>
        <v>8.1538700521090757</v>
      </c>
      <c r="AW9" s="8">
        <v>721</v>
      </c>
      <c r="AX9" s="14">
        <f t="shared" ref="AX9:AX14" si="6">SUM(AW9/BC9)*1000</f>
        <v>2.0363492579046221</v>
      </c>
      <c r="AY9" s="8"/>
      <c r="AZ9" s="8">
        <v>84</v>
      </c>
      <c r="BA9" s="8">
        <v>358981</v>
      </c>
      <c r="BB9" s="19">
        <f t="shared" ref="BB9:BB18" si="7">SUM(B9/BC9)*1000</f>
        <v>81.96517588578368</v>
      </c>
      <c r="BC9" s="8">
        <f t="shared" ref="BC9:BC24" si="8">SUM(BA9,BA8)/2</f>
        <v>354065</v>
      </c>
      <c r="BD9" s="19">
        <f t="shared" ref="BD9:BD18" si="9">SUM(R9/BC9)*1000</f>
        <v>86.924717212941118</v>
      </c>
      <c r="BE9" s="8">
        <f t="shared" ref="BE9:BE18" si="10">AU9</f>
        <v>2887</v>
      </c>
      <c r="BF9" s="8">
        <f t="shared" ref="BF9:BF18" si="11">AW9</f>
        <v>721</v>
      </c>
      <c r="BG9" s="17">
        <f t="shared" si="0"/>
        <v>0.24974021475580188</v>
      </c>
      <c r="BH9" s="8">
        <v>84</v>
      </c>
      <c r="BI9" s="8">
        <v>358981</v>
      </c>
      <c r="BJ9" s="18" t="e">
        <f>#REF!-AQ9</f>
        <v>#REF!</v>
      </c>
      <c r="BK9" s="18">
        <f t="shared" ref="BK9:BK18" si="12">BB9-BD9</f>
        <v>-4.9595413271574387</v>
      </c>
      <c r="BL9" s="18" t="e">
        <f t="shared" si="1"/>
        <v>#REF!</v>
      </c>
      <c r="BM9" s="17"/>
      <c r="BN9" s="8"/>
      <c r="BO9" s="17"/>
      <c r="BP9" s="8"/>
      <c r="BQ9" s="8"/>
      <c r="BR9" s="8"/>
      <c r="BS9" s="8"/>
      <c r="BT9" s="8"/>
      <c r="BU9" s="8"/>
      <c r="BV9" s="8"/>
      <c r="BW9" s="8"/>
      <c r="BX9" s="8"/>
    </row>
    <row r="10" spans="1:78" s="2" customFormat="1" ht="19.5" hidden="1" customHeight="1">
      <c r="A10" s="62" t="s">
        <v>105</v>
      </c>
      <c r="B10" s="12">
        <f t="shared" si="2"/>
        <v>26510</v>
      </c>
      <c r="C10" s="11"/>
      <c r="D10" s="11"/>
      <c r="E10" s="11">
        <v>818</v>
      </c>
      <c r="F10" s="11">
        <v>1597</v>
      </c>
      <c r="G10" s="11"/>
      <c r="H10" s="11"/>
      <c r="I10" s="11"/>
      <c r="J10" s="11">
        <v>504</v>
      </c>
      <c r="K10" s="11">
        <v>21</v>
      </c>
      <c r="L10" s="62" t="s">
        <v>105</v>
      </c>
      <c r="M10" s="11">
        <v>54</v>
      </c>
      <c r="N10" s="11">
        <v>9220</v>
      </c>
      <c r="O10" s="11">
        <v>14158</v>
      </c>
      <c r="P10" s="11">
        <v>18</v>
      </c>
      <c r="Q10" s="11">
        <v>120</v>
      </c>
      <c r="R10" s="11">
        <f>SUM(U10:AG10)</f>
        <v>29354</v>
      </c>
      <c r="S10" s="11"/>
      <c r="T10" s="11"/>
      <c r="U10" s="11">
        <v>1316</v>
      </c>
      <c r="V10" s="11">
        <v>2125</v>
      </c>
      <c r="W10" s="11"/>
      <c r="X10" s="11"/>
      <c r="Y10" s="11"/>
      <c r="Z10" s="11">
        <v>629</v>
      </c>
      <c r="AA10" s="11">
        <v>19</v>
      </c>
      <c r="AB10" s="11">
        <v>6</v>
      </c>
      <c r="AC10" s="11">
        <v>11067</v>
      </c>
      <c r="AD10" s="11">
        <v>14190</v>
      </c>
      <c r="AE10" s="11">
        <v>1</v>
      </c>
      <c r="AF10" s="62" t="s">
        <v>105</v>
      </c>
      <c r="AG10" s="11">
        <v>1</v>
      </c>
      <c r="AH10" s="11">
        <v>12708</v>
      </c>
      <c r="AI10" s="11">
        <v>12708</v>
      </c>
      <c r="AJ10" s="8">
        <f t="shared" si="3"/>
        <v>5802</v>
      </c>
      <c r="AK10" s="8">
        <v>3044</v>
      </c>
      <c r="AL10" s="8">
        <v>2758</v>
      </c>
      <c r="AM10" s="8" t="e">
        <f>SUM(#REF!)</f>
        <v>#REF!</v>
      </c>
      <c r="AN10" s="8">
        <v>2226</v>
      </c>
      <c r="AO10" s="8">
        <v>1053</v>
      </c>
      <c r="AP10" s="8"/>
      <c r="AQ10" s="14" t="e">
        <f t="shared" si="4"/>
        <v>#REF!</v>
      </c>
      <c r="AR10" s="14"/>
      <c r="AS10" s="14"/>
      <c r="AT10" s="14"/>
      <c r="AU10" s="8">
        <v>2897</v>
      </c>
      <c r="AV10" s="14">
        <f t="shared" si="5"/>
        <v>8.0713915558254996</v>
      </c>
      <c r="AW10" s="8">
        <v>792</v>
      </c>
      <c r="AX10" s="14">
        <f t="shared" si="6"/>
        <v>2.2066075637603713</v>
      </c>
      <c r="AY10" s="8"/>
      <c r="AZ10" s="8">
        <v>85</v>
      </c>
      <c r="BA10" s="8">
        <v>358863</v>
      </c>
      <c r="BB10" s="19">
        <f t="shared" si="7"/>
        <v>73.860058731423536</v>
      </c>
      <c r="BC10" s="8">
        <f t="shared" si="8"/>
        <v>358922</v>
      </c>
      <c r="BD10" s="19">
        <f t="shared" si="9"/>
        <v>81.783785892199418</v>
      </c>
      <c r="BE10" s="8">
        <f t="shared" si="10"/>
        <v>2897</v>
      </c>
      <c r="BF10" s="8">
        <f t="shared" si="11"/>
        <v>792</v>
      </c>
      <c r="BG10" s="17">
        <f t="shared" si="0"/>
        <v>0.27338626164998275</v>
      </c>
      <c r="BH10" s="8">
        <v>85</v>
      </c>
      <c r="BI10" s="8">
        <v>358863</v>
      </c>
      <c r="BJ10" s="18" t="e">
        <f>#REF!-AQ10</f>
        <v>#REF!</v>
      </c>
      <c r="BK10" s="18">
        <f t="shared" si="12"/>
        <v>-7.9237271607758828</v>
      </c>
      <c r="BL10" s="18" t="e">
        <f t="shared" si="1"/>
        <v>#REF!</v>
      </c>
      <c r="BM10" s="17"/>
      <c r="BN10" s="8"/>
      <c r="BO10" s="17"/>
      <c r="BP10" s="8"/>
      <c r="BQ10" s="8"/>
      <c r="BR10" s="8"/>
      <c r="BS10" s="8"/>
      <c r="BT10" s="8"/>
      <c r="BU10" s="8"/>
      <c r="BV10" s="8"/>
      <c r="BW10" s="8"/>
      <c r="BX10" s="8"/>
    </row>
    <row r="11" spans="1:78" s="2" customFormat="1" ht="19.5" hidden="1" customHeight="1">
      <c r="A11" s="62" t="s">
        <v>106</v>
      </c>
      <c r="B11" s="12">
        <f t="shared" si="2"/>
        <v>26862</v>
      </c>
      <c r="C11" s="11"/>
      <c r="D11" s="11"/>
      <c r="E11" s="11">
        <v>771</v>
      </c>
      <c r="F11" s="11">
        <v>1381</v>
      </c>
      <c r="G11" s="11"/>
      <c r="H11" s="11"/>
      <c r="I11" s="11"/>
      <c r="J11" s="11">
        <v>534</v>
      </c>
      <c r="K11" s="11">
        <v>25</v>
      </c>
      <c r="L11" s="62" t="s">
        <v>106</v>
      </c>
      <c r="M11" s="11">
        <v>4</v>
      </c>
      <c r="N11" s="11">
        <v>8974</v>
      </c>
      <c r="O11" s="11">
        <v>14683</v>
      </c>
      <c r="P11" s="11">
        <v>27</v>
      </c>
      <c r="Q11" s="11">
        <v>463</v>
      </c>
      <c r="R11" s="11">
        <f>SUM(U11:AG11)</f>
        <v>29769</v>
      </c>
      <c r="S11" s="11"/>
      <c r="T11" s="11"/>
      <c r="U11" s="11">
        <v>578</v>
      </c>
      <c r="V11" s="11">
        <v>1865</v>
      </c>
      <c r="W11" s="11"/>
      <c r="X11" s="11"/>
      <c r="Y11" s="11"/>
      <c r="Z11" s="11">
        <v>489</v>
      </c>
      <c r="AA11" s="11">
        <v>46</v>
      </c>
      <c r="AB11" s="11">
        <v>3</v>
      </c>
      <c r="AC11" s="11">
        <v>11523</v>
      </c>
      <c r="AD11" s="11">
        <v>14623</v>
      </c>
      <c r="AE11" s="11">
        <v>2</v>
      </c>
      <c r="AF11" s="62" t="s">
        <v>106</v>
      </c>
      <c r="AG11" s="11">
        <v>640</v>
      </c>
      <c r="AH11" s="11">
        <v>12252</v>
      </c>
      <c r="AI11" s="11">
        <v>12252</v>
      </c>
      <c r="AJ11" s="8">
        <f t="shared" si="3"/>
        <v>5522</v>
      </c>
      <c r="AK11" s="8">
        <v>2820</v>
      </c>
      <c r="AL11" s="8">
        <v>2702</v>
      </c>
      <c r="AM11" s="8" t="e">
        <f>SUM(#REF!)</f>
        <v>#REF!</v>
      </c>
      <c r="AN11" s="8">
        <v>2214</v>
      </c>
      <c r="AO11" s="8">
        <v>984</v>
      </c>
      <c r="AP11" s="8"/>
      <c r="AQ11" s="14" t="e">
        <f t="shared" si="4"/>
        <v>#REF!</v>
      </c>
      <c r="AR11" s="14"/>
      <c r="AS11" s="14"/>
      <c r="AT11" s="14"/>
      <c r="AU11" s="8">
        <v>2708</v>
      </c>
      <c r="AV11" s="14">
        <f t="shared" si="5"/>
        <v>7.554328116718275</v>
      </c>
      <c r="AW11" s="8">
        <v>770</v>
      </c>
      <c r="AX11" s="14">
        <f t="shared" si="6"/>
        <v>2.1480179652411637</v>
      </c>
      <c r="AY11" s="8"/>
      <c r="AZ11" s="8">
        <v>86</v>
      </c>
      <c r="BA11" s="8">
        <v>358077</v>
      </c>
      <c r="BB11" s="19">
        <f t="shared" si="7"/>
        <v>74.935141015984598</v>
      </c>
      <c r="BC11" s="8">
        <f t="shared" si="8"/>
        <v>358470</v>
      </c>
      <c r="BD11" s="19">
        <f t="shared" si="9"/>
        <v>83.044606243200278</v>
      </c>
      <c r="BE11" s="8">
        <f t="shared" si="10"/>
        <v>2708</v>
      </c>
      <c r="BF11" s="8">
        <f t="shared" si="11"/>
        <v>770</v>
      </c>
      <c r="BG11" s="17">
        <f t="shared" si="0"/>
        <v>0.28434268833087151</v>
      </c>
      <c r="BH11" s="8">
        <v>86</v>
      </c>
      <c r="BI11" s="8">
        <v>358077</v>
      </c>
      <c r="BJ11" s="18" t="e">
        <f>#REF!-AQ11</f>
        <v>#REF!</v>
      </c>
      <c r="BK11" s="18">
        <f t="shared" si="12"/>
        <v>-8.1094652272156793</v>
      </c>
      <c r="BL11" s="18" t="e">
        <f t="shared" si="1"/>
        <v>#REF!</v>
      </c>
      <c r="BM11" s="17"/>
      <c r="BN11" s="8"/>
      <c r="BO11" s="17"/>
      <c r="BP11" s="8"/>
      <c r="BQ11" s="8"/>
      <c r="BR11" s="8"/>
      <c r="BS11" s="8"/>
      <c r="BT11" s="8"/>
      <c r="BU11" s="8"/>
      <c r="BV11" s="8"/>
      <c r="BW11" s="8"/>
      <c r="BX11" s="8"/>
    </row>
    <row r="12" spans="1:78" s="2" customFormat="1" ht="19.5" hidden="1" customHeight="1">
      <c r="A12" s="62" t="s">
        <v>107</v>
      </c>
      <c r="B12" s="12">
        <f t="shared" si="2"/>
        <v>25051</v>
      </c>
      <c r="C12" s="11"/>
      <c r="D12" s="11"/>
      <c r="E12" s="11">
        <v>358</v>
      </c>
      <c r="F12" s="11">
        <v>1208</v>
      </c>
      <c r="G12" s="11"/>
      <c r="H12" s="11"/>
      <c r="I12" s="11"/>
      <c r="J12" s="11">
        <v>384</v>
      </c>
      <c r="K12" s="11">
        <v>35</v>
      </c>
      <c r="L12" s="62" t="s">
        <v>107</v>
      </c>
      <c r="M12" s="11">
        <v>4</v>
      </c>
      <c r="N12" s="11">
        <v>7941</v>
      </c>
      <c r="O12" s="11">
        <v>14916</v>
      </c>
      <c r="P12" s="11">
        <v>107</v>
      </c>
      <c r="Q12" s="11">
        <v>98</v>
      </c>
      <c r="R12" s="11">
        <f>SUM(U12:AG12)</f>
        <v>27959</v>
      </c>
      <c r="S12" s="11"/>
      <c r="T12" s="11"/>
      <c r="U12" s="11">
        <v>7</v>
      </c>
      <c r="V12" s="11">
        <v>1864</v>
      </c>
      <c r="W12" s="11"/>
      <c r="X12" s="11"/>
      <c r="Y12" s="11"/>
      <c r="Z12" s="11">
        <v>629</v>
      </c>
      <c r="AA12" s="11">
        <v>52</v>
      </c>
      <c r="AB12" s="13">
        <v>0</v>
      </c>
      <c r="AC12" s="11">
        <v>10382</v>
      </c>
      <c r="AD12" s="11">
        <v>14864</v>
      </c>
      <c r="AE12" s="11">
        <v>1</v>
      </c>
      <c r="AF12" s="62" t="s">
        <v>107</v>
      </c>
      <c r="AG12" s="11">
        <v>160</v>
      </c>
      <c r="AH12" s="11">
        <v>11982</v>
      </c>
      <c r="AI12" s="11">
        <v>11982</v>
      </c>
      <c r="AJ12" s="8">
        <f t="shared" si="3"/>
        <v>4624</v>
      </c>
      <c r="AK12" s="8">
        <v>2478</v>
      </c>
      <c r="AL12" s="8">
        <v>2146</v>
      </c>
      <c r="AM12" s="8" t="e">
        <f>SUM(#REF!)</f>
        <v>#REF!</v>
      </c>
      <c r="AN12" s="8">
        <v>2216</v>
      </c>
      <c r="AO12" s="8">
        <v>975</v>
      </c>
      <c r="AP12" s="8"/>
      <c r="AQ12" s="14" t="e">
        <f t="shared" si="4"/>
        <v>#REF!</v>
      </c>
      <c r="AR12" s="14"/>
      <c r="AS12" s="14"/>
      <c r="AT12" s="14"/>
      <c r="AU12" s="8">
        <v>2341</v>
      </c>
      <c r="AV12" s="14">
        <f t="shared" si="5"/>
        <v>6.5512020798177639</v>
      </c>
      <c r="AW12" s="8">
        <v>950</v>
      </c>
      <c r="AX12" s="14">
        <f t="shared" si="6"/>
        <v>2.658539929870515</v>
      </c>
      <c r="AY12" s="8"/>
      <c r="AZ12" s="8">
        <v>87</v>
      </c>
      <c r="BA12" s="8">
        <v>356601</v>
      </c>
      <c r="BB12" s="19">
        <f t="shared" si="7"/>
        <v>70.104298719143443</v>
      </c>
      <c r="BC12" s="8">
        <f t="shared" si="8"/>
        <v>357339</v>
      </c>
      <c r="BD12" s="19">
        <f t="shared" si="9"/>
        <v>78.242229367631296</v>
      </c>
      <c r="BE12" s="8">
        <f t="shared" si="10"/>
        <v>2341</v>
      </c>
      <c r="BF12" s="8">
        <f t="shared" si="11"/>
        <v>950</v>
      </c>
      <c r="BG12" s="17">
        <f t="shared" si="0"/>
        <v>0.40580948312686888</v>
      </c>
      <c r="BH12" s="8">
        <v>87</v>
      </c>
      <c r="BI12" s="8">
        <v>356601</v>
      </c>
      <c r="BJ12" s="18" t="e">
        <f>#REF!-AQ12</f>
        <v>#REF!</v>
      </c>
      <c r="BK12" s="18">
        <f t="shared" si="12"/>
        <v>-8.1379306484878526</v>
      </c>
      <c r="BL12" s="18" t="e">
        <f t="shared" si="1"/>
        <v>#REF!</v>
      </c>
      <c r="BM12" s="17"/>
      <c r="BN12" s="8"/>
      <c r="BO12" s="17"/>
      <c r="BP12" s="8"/>
      <c r="BQ12" s="8"/>
      <c r="BR12" s="8"/>
      <c r="BS12" s="8"/>
      <c r="BT12" s="8"/>
      <c r="BU12" s="8"/>
      <c r="BV12" s="8"/>
      <c r="BW12" s="8"/>
      <c r="BX12" s="8"/>
    </row>
    <row r="13" spans="1:78" s="2" customFormat="1" ht="19.5" hidden="1" customHeight="1">
      <c r="A13" s="62" t="s">
        <v>108</v>
      </c>
      <c r="B13" s="12">
        <f t="shared" si="2"/>
        <v>23557</v>
      </c>
      <c r="C13" s="11"/>
      <c r="D13" s="11"/>
      <c r="E13" s="11">
        <v>293</v>
      </c>
      <c r="F13" s="11">
        <v>1329</v>
      </c>
      <c r="G13" s="11"/>
      <c r="H13" s="11"/>
      <c r="I13" s="11"/>
      <c r="J13" s="11">
        <v>470</v>
      </c>
      <c r="K13" s="11">
        <v>32</v>
      </c>
      <c r="L13" s="62" t="s">
        <v>108</v>
      </c>
      <c r="M13" s="13">
        <v>0</v>
      </c>
      <c r="N13" s="11">
        <v>7858</v>
      </c>
      <c r="O13" s="11">
        <v>13336</v>
      </c>
      <c r="P13" s="11">
        <v>160</v>
      </c>
      <c r="Q13" s="11">
        <v>79</v>
      </c>
      <c r="R13" s="11">
        <v>26043</v>
      </c>
      <c r="S13" s="11"/>
      <c r="T13" s="11"/>
      <c r="U13" s="11">
        <v>311</v>
      </c>
      <c r="V13" s="11">
        <v>1641</v>
      </c>
      <c r="W13" s="11"/>
      <c r="X13" s="11"/>
      <c r="Y13" s="11"/>
      <c r="Z13" s="11">
        <v>443</v>
      </c>
      <c r="AA13" s="11">
        <v>22</v>
      </c>
      <c r="AB13" s="13">
        <v>0</v>
      </c>
      <c r="AC13" s="11">
        <v>10193</v>
      </c>
      <c r="AD13" s="11">
        <v>13341</v>
      </c>
      <c r="AE13" s="11">
        <v>14</v>
      </c>
      <c r="AF13" s="62" t="s">
        <v>108</v>
      </c>
      <c r="AG13" s="11">
        <v>78</v>
      </c>
      <c r="AH13" s="11">
        <v>11350</v>
      </c>
      <c r="AI13" s="11">
        <v>11350</v>
      </c>
      <c r="AJ13" s="8">
        <f t="shared" si="3"/>
        <v>4784</v>
      </c>
      <c r="AK13" s="8">
        <v>2499</v>
      </c>
      <c r="AL13" s="8">
        <v>2285</v>
      </c>
      <c r="AM13" s="8" t="e">
        <f>SUM(#REF!)</f>
        <v>#REF!</v>
      </c>
      <c r="AN13" s="8">
        <v>2150</v>
      </c>
      <c r="AO13" s="8">
        <v>955</v>
      </c>
      <c r="AP13" s="8"/>
      <c r="AQ13" s="14" t="e">
        <f t="shared" si="4"/>
        <v>#REF!</v>
      </c>
      <c r="AR13" s="14"/>
      <c r="AS13" s="14"/>
      <c r="AT13" s="14"/>
      <c r="AU13" s="8">
        <v>2662</v>
      </c>
      <c r="AV13" s="14">
        <f t="shared" si="5"/>
        <v>7.474515188400181</v>
      </c>
      <c r="AW13" s="8">
        <v>1121</v>
      </c>
      <c r="AX13" s="14">
        <f t="shared" si="6"/>
        <v>3.1476076356861769</v>
      </c>
      <c r="AY13" s="8"/>
      <c r="AZ13" s="8">
        <v>88</v>
      </c>
      <c r="BA13" s="8">
        <v>355686</v>
      </c>
      <c r="BB13" s="19">
        <f t="shared" si="7"/>
        <v>66.144686060534582</v>
      </c>
      <c r="BC13" s="8">
        <f t="shared" si="8"/>
        <v>356143.5</v>
      </c>
      <c r="BD13" s="19">
        <f t="shared" si="9"/>
        <v>73.125018426561198</v>
      </c>
      <c r="BE13" s="8">
        <f t="shared" si="10"/>
        <v>2662</v>
      </c>
      <c r="BF13" s="8">
        <f t="shared" si="11"/>
        <v>1121</v>
      </c>
      <c r="BG13" s="17">
        <f t="shared" si="0"/>
        <v>0.42111194590533435</v>
      </c>
      <c r="BH13" s="8">
        <v>88</v>
      </c>
      <c r="BI13" s="8">
        <v>355686</v>
      </c>
      <c r="BJ13" s="18" t="e">
        <f>#REF!-AQ13</f>
        <v>#REF!</v>
      </c>
      <c r="BK13" s="18">
        <f t="shared" si="12"/>
        <v>-6.9803323660266159</v>
      </c>
      <c r="BL13" s="18" t="e">
        <f t="shared" si="1"/>
        <v>#REF!</v>
      </c>
      <c r="BM13" s="17"/>
      <c r="BN13" s="8"/>
      <c r="BO13" s="17"/>
      <c r="BP13" s="8"/>
      <c r="BQ13" s="8"/>
      <c r="BR13" s="8"/>
      <c r="BS13" s="8"/>
      <c r="BT13" s="8"/>
      <c r="BU13" s="8"/>
      <c r="BV13" s="8"/>
      <c r="BW13" s="8"/>
      <c r="BX13" s="8"/>
    </row>
    <row r="14" spans="1:78" s="2" customFormat="1" ht="19.5" hidden="1" customHeight="1">
      <c r="A14" s="62" t="s">
        <v>109</v>
      </c>
      <c r="B14" s="12">
        <f t="shared" si="2"/>
        <v>22525</v>
      </c>
      <c r="C14" s="11"/>
      <c r="D14" s="11"/>
      <c r="E14" s="11">
        <v>281</v>
      </c>
      <c r="F14" s="11">
        <v>1104</v>
      </c>
      <c r="G14" s="43" t="s">
        <v>32</v>
      </c>
      <c r="H14" s="43" t="s">
        <v>32</v>
      </c>
      <c r="I14" s="43" t="s">
        <v>32</v>
      </c>
      <c r="J14" s="11">
        <v>387</v>
      </c>
      <c r="K14" s="11">
        <v>30</v>
      </c>
      <c r="L14" s="62" t="s">
        <v>109</v>
      </c>
      <c r="M14" s="13">
        <v>2</v>
      </c>
      <c r="N14" s="11">
        <v>7367</v>
      </c>
      <c r="O14" s="11">
        <v>13140</v>
      </c>
      <c r="P14" s="11">
        <v>194</v>
      </c>
      <c r="Q14" s="11">
        <v>20</v>
      </c>
      <c r="R14" s="11">
        <v>26224</v>
      </c>
      <c r="S14" s="11"/>
      <c r="T14" s="11"/>
      <c r="U14" s="11">
        <v>304</v>
      </c>
      <c r="V14" s="11">
        <v>1767</v>
      </c>
      <c r="W14" s="43" t="s">
        <v>32</v>
      </c>
      <c r="X14" s="43" t="s">
        <v>32</v>
      </c>
      <c r="Y14" s="43" t="s">
        <v>32</v>
      </c>
      <c r="Z14" s="11">
        <v>493</v>
      </c>
      <c r="AA14" s="11">
        <v>35</v>
      </c>
      <c r="AB14" s="13">
        <v>0</v>
      </c>
      <c r="AC14" s="11">
        <v>10450</v>
      </c>
      <c r="AD14" s="11">
        <v>13145</v>
      </c>
      <c r="AE14" s="11">
        <v>6</v>
      </c>
      <c r="AF14" s="62" t="s">
        <v>109</v>
      </c>
      <c r="AG14" s="11">
        <v>24</v>
      </c>
      <c r="AH14" s="11">
        <v>10452</v>
      </c>
      <c r="AI14" s="11">
        <v>10455</v>
      </c>
      <c r="AJ14" s="8">
        <f t="shared" si="3"/>
        <v>4727</v>
      </c>
      <c r="AK14" s="8">
        <v>2452</v>
      </c>
      <c r="AL14" s="8">
        <v>2275</v>
      </c>
      <c r="AM14" s="8" t="e">
        <f>SUM(#REF!)</f>
        <v>#REF!</v>
      </c>
      <c r="AN14" s="8">
        <v>2031</v>
      </c>
      <c r="AO14" s="8">
        <v>974</v>
      </c>
      <c r="AP14" s="8"/>
      <c r="AQ14" s="14" t="e">
        <f t="shared" si="4"/>
        <v>#REF!</v>
      </c>
      <c r="AR14" s="14"/>
      <c r="AS14" s="14"/>
      <c r="AT14" s="14"/>
      <c r="AU14" s="8">
        <v>2833</v>
      </c>
      <c r="AV14" s="14">
        <f t="shared" si="5"/>
        <v>7.9879771498175698</v>
      </c>
      <c r="AW14" s="8">
        <v>1106</v>
      </c>
      <c r="AX14" s="14">
        <f t="shared" si="6"/>
        <v>3.1184972565119073</v>
      </c>
      <c r="AY14" s="8"/>
      <c r="AZ14" s="8">
        <v>89</v>
      </c>
      <c r="BA14" s="8">
        <v>353630</v>
      </c>
      <c r="BB14" s="19">
        <f t="shared" si="7"/>
        <v>63.511890328147125</v>
      </c>
      <c r="BC14" s="8">
        <f t="shared" si="8"/>
        <v>354658</v>
      </c>
      <c r="BD14" s="19">
        <f t="shared" si="9"/>
        <v>73.941656469049065</v>
      </c>
      <c r="BE14" s="8">
        <f t="shared" si="10"/>
        <v>2833</v>
      </c>
      <c r="BF14" s="8">
        <f t="shared" si="11"/>
        <v>1106</v>
      </c>
      <c r="BG14" s="17">
        <f t="shared" si="0"/>
        <v>0.39039887045534771</v>
      </c>
      <c r="BH14" s="8">
        <v>89</v>
      </c>
      <c r="BI14" s="8">
        <v>353630</v>
      </c>
      <c r="BJ14" s="18" t="e">
        <f>#REF!-AQ14</f>
        <v>#REF!</v>
      </c>
      <c r="BK14" s="18">
        <f t="shared" si="12"/>
        <v>-10.42976614090194</v>
      </c>
      <c r="BL14" s="18" t="e">
        <f t="shared" si="1"/>
        <v>#REF!</v>
      </c>
      <c r="BM14" s="17"/>
      <c r="BN14" s="8"/>
      <c r="BO14" s="17"/>
      <c r="BP14" s="8"/>
      <c r="BQ14" s="8"/>
      <c r="BR14" s="8"/>
      <c r="BS14" s="8"/>
      <c r="BT14" s="8"/>
      <c r="BU14" s="8"/>
      <c r="BV14" s="8"/>
      <c r="BW14" s="8"/>
      <c r="BX14" s="8"/>
    </row>
    <row r="15" spans="1:78" s="2" customFormat="1" ht="19.5" hidden="1" customHeight="1">
      <c r="A15" s="62" t="s">
        <v>110</v>
      </c>
      <c r="B15" s="12">
        <f t="shared" si="2"/>
        <v>22384</v>
      </c>
      <c r="C15" s="11"/>
      <c r="D15" s="11"/>
      <c r="E15" s="11">
        <v>208</v>
      </c>
      <c r="F15" s="11">
        <v>1143</v>
      </c>
      <c r="G15" s="43" t="s">
        <v>32</v>
      </c>
      <c r="H15" s="43" t="s">
        <v>32</v>
      </c>
      <c r="I15" s="43" t="s">
        <v>32</v>
      </c>
      <c r="J15" s="11">
        <v>432</v>
      </c>
      <c r="K15" s="11">
        <v>0</v>
      </c>
      <c r="L15" s="62" t="s">
        <v>110</v>
      </c>
      <c r="M15" s="13">
        <v>30</v>
      </c>
      <c r="N15" s="11">
        <v>7682</v>
      </c>
      <c r="O15" s="11">
        <v>12682</v>
      </c>
      <c r="P15" s="11">
        <v>196</v>
      </c>
      <c r="Q15" s="11">
        <v>11</v>
      </c>
      <c r="R15" s="11">
        <v>23864</v>
      </c>
      <c r="S15" s="11"/>
      <c r="T15" s="11"/>
      <c r="U15" s="11">
        <v>366</v>
      </c>
      <c r="V15" s="11">
        <v>1308</v>
      </c>
      <c r="W15" s="43" t="s">
        <v>32</v>
      </c>
      <c r="X15" s="43" t="s">
        <v>32</v>
      </c>
      <c r="Y15" s="43" t="s">
        <v>32</v>
      </c>
      <c r="Z15" s="11">
        <v>450</v>
      </c>
      <c r="AA15" s="11">
        <v>0</v>
      </c>
      <c r="AB15" s="13">
        <v>88</v>
      </c>
      <c r="AC15" s="11">
        <v>8954</v>
      </c>
      <c r="AD15" s="11">
        <v>12677</v>
      </c>
      <c r="AE15" s="11">
        <v>5</v>
      </c>
      <c r="AF15" s="62" t="s">
        <v>110</v>
      </c>
      <c r="AG15" s="11">
        <v>16</v>
      </c>
      <c r="AH15" s="11">
        <v>10332</v>
      </c>
      <c r="AI15" s="11">
        <v>10332</v>
      </c>
      <c r="AJ15" s="8">
        <f t="shared" si="3"/>
        <v>4188</v>
      </c>
      <c r="AK15" s="8">
        <v>2151</v>
      </c>
      <c r="AL15" s="8">
        <v>2037</v>
      </c>
      <c r="AM15" s="8" t="e">
        <f>SUM(#REF!)</f>
        <v>#REF!</v>
      </c>
      <c r="AN15" s="8">
        <v>2134</v>
      </c>
      <c r="AO15" s="8">
        <v>1065</v>
      </c>
      <c r="AP15" s="8"/>
      <c r="AQ15" s="14">
        <v>9.0714072023967347</v>
      </c>
      <c r="AR15" s="14"/>
      <c r="AS15" s="14"/>
      <c r="AT15" s="14"/>
      <c r="AU15" s="8">
        <v>2714</v>
      </c>
      <c r="AV15" s="14">
        <v>7.6960922623647194</v>
      </c>
      <c r="AW15" s="8">
        <v>1075</v>
      </c>
      <c r="AX15" s="14">
        <v>3.0483784753286929</v>
      </c>
      <c r="AY15" s="8"/>
      <c r="AZ15" s="8">
        <v>90</v>
      </c>
      <c r="BA15" s="8">
        <v>353139</v>
      </c>
      <c r="BB15" s="19">
        <f t="shared" si="7"/>
        <v>63.341770790739268</v>
      </c>
      <c r="BC15" s="8">
        <f t="shared" si="8"/>
        <v>353384.5</v>
      </c>
      <c r="BD15" s="19">
        <f t="shared" si="9"/>
        <v>67.529843555673779</v>
      </c>
      <c r="BE15" s="8">
        <f t="shared" si="10"/>
        <v>2714</v>
      </c>
      <c r="BF15" s="8">
        <f t="shared" si="11"/>
        <v>1075</v>
      </c>
      <c r="BG15" s="17">
        <f t="shared" si="0"/>
        <v>0.39609432571849668</v>
      </c>
      <c r="BH15" s="8">
        <v>90</v>
      </c>
      <c r="BI15" s="8">
        <v>353139</v>
      </c>
      <c r="BJ15" s="18" t="e">
        <f>#REF!-AQ15</f>
        <v>#REF!</v>
      </c>
      <c r="BK15" s="18">
        <f t="shared" si="12"/>
        <v>-4.1880727649345104</v>
      </c>
      <c r="BL15" s="18" t="e">
        <f t="shared" si="1"/>
        <v>#REF!</v>
      </c>
      <c r="BM15" s="17"/>
      <c r="BN15" s="8"/>
      <c r="BO15" s="17"/>
      <c r="BP15" s="8"/>
      <c r="BQ15" s="8"/>
      <c r="BR15" s="8"/>
      <c r="BS15" s="8"/>
      <c r="BT15" s="8"/>
      <c r="BU15" s="8"/>
      <c r="BV15" s="8"/>
      <c r="BW15" s="8"/>
      <c r="BX15" s="8"/>
    </row>
    <row r="16" spans="1:78" s="2" customFormat="1" ht="19.5" hidden="1" customHeight="1">
      <c r="A16" s="62" t="s">
        <v>111</v>
      </c>
      <c r="B16" s="12">
        <f t="shared" si="2"/>
        <v>25267</v>
      </c>
      <c r="C16" s="11"/>
      <c r="D16" s="11"/>
      <c r="E16" s="11">
        <v>250</v>
      </c>
      <c r="F16" s="11">
        <v>1121</v>
      </c>
      <c r="G16" s="43" t="s">
        <v>32</v>
      </c>
      <c r="H16" s="43" t="s">
        <v>32</v>
      </c>
      <c r="I16" s="43" t="s">
        <v>32</v>
      </c>
      <c r="J16" s="11">
        <v>425</v>
      </c>
      <c r="K16" s="11">
        <v>57</v>
      </c>
      <c r="L16" s="62" t="s">
        <v>111</v>
      </c>
      <c r="M16" s="13">
        <v>0</v>
      </c>
      <c r="N16" s="11">
        <v>8011</v>
      </c>
      <c r="O16" s="11">
        <v>15254</v>
      </c>
      <c r="P16" s="11">
        <v>137</v>
      </c>
      <c r="Q16" s="11">
        <v>12</v>
      </c>
      <c r="R16" s="11">
        <v>27098</v>
      </c>
      <c r="S16" s="11"/>
      <c r="T16" s="11"/>
      <c r="U16" s="11">
        <v>402</v>
      </c>
      <c r="V16" s="11">
        <v>1640</v>
      </c>
      <c r="W16" s="43" t="s">
        <v>32</v>
      </c>
      <c r="X16" s="43" t="s">
        <v>32</v>
      </c>
      <c r="Y16" s="43" t="s">
        <v>32</v>
      </c>
      <c r="Z16" s="11">
        <v>532</v>
      </c>
      <c r="AA16" s="11">
        <v>69</v>
      </c>
      <c r="AB16" s="13">
        <v>0</v>
      </c>
      <c r="AC16" s="11">
        <v>9193</v>
      </c>
      <c r="AD16" s="11">
        <v>15251</v>
      </c>
      <c r="AE16" s="11">
        <v>2</v>
      </c>
      <c r="AF16" s="62" t="s">
        <v>111</v>
      </c>
      <c r="AG16" s="11">
        <v>9</v>
      </c>
      <c r="AH16" s="11">
        <v>13128</v>
      </c>
      <c r="AI16" s="11">
        <v>13128</v>
      </c>
      <c r="AJ16" s="8">
        <v>3982</v>
      </c>
      <c r="AK16" s="8">
        <v>2075</v>
      </c>
      <c r="AL16" s="8">
        <v>1907</v>
      </c>
      <c r="AM16" s="8">
        <v>3074</v>
      </c>
      <c r="AN16" s="8">
        <v>2069</v>
      </c>
      <c r="AO16" s="8">
        <v>1005</v>
      </c>
      <c r="AP16" s="8"/>
      <c r="AQ16" s="14">
        <v>8.7169445889864203</v>
      </c>
      <c r="AR16" s="14"/>
      <c r="AS16" s="14"/>
      <c r="AT16" s="14"/>
      <c r="AU16" s="8">
        <v>3332</v>
      </c>
      <c r="AV16" s="14">
        <v>9.4485554230653079</v>
      </c>
      <c r="AW16" s="8">
        <v>1180</v>
      </c>
      <c r="AX16" s="14">
        <v>3.3461270705933561</v>
      </c>
      <c r="AY16" s="8"/>
      <c r="AZ16" s="8">
        <v>91</v>
      </c>
      <c r="BA16" s="8">
        <v>352154</v>
      </c>
      <c r="BB16" s="19">
        <f t="shared" si="7"/>
        <v>71.649654824307063</v>
      </c>
      <c r="BC16" s="8">
        <f t="shared" si="8"/>
        <v>352646.5</v>
      </c>
      <c r="BD16" s="19">
        <f t="shared" si="9"/>
        <v>76.841823185541315</v>
      </c>
      <c r="BE16" s="8">
        <f t="shared" si="10"/>
        <v>3332</v>
      </c>
      <c r="BF16" s="8">
        <f t="shared" si="11"/>
        <v>1180</v>
      </c>
      <c r="BG16" s="17">
        <f t="shared" si="0"/>
        <v>0.35414165666266506</v>
      </c>
      <c r="BH16" s="8">
        <v>91</v>
      </c>
      <c r="BI16" s="8">
        <v>352154</v>
      </c>
      <c r="BJ16" s="18" t="e">
        <f>#REF!-AQ16</f>
        <v>#REF!</v>
      </c>
      <c r="BK16" s="18">
        <f t="shared" si="12"/>
        <v>-5.192168361234252</v>
      </c>
      <c r="BL16" s="18" t="e">
        <f t="shared" si="1"/>
        <v>#REF!</v>
      </c>
      <c r="BM16" s="17"/>
      <c r="BN16" s="8"/>
      <c r="BO16" s="17"/>
      <c r="BP16" s="8"/>
      <c r="BQ16" s="8"/>
      <c r="BR16" s="8"/>
      <c r="BS16" s="8"/>
      <c r="BT16" s="8"/>
      <c r="BU16" s="8"/>
      <c r="BV16" s="8"/>
      <c r="BW16" s="8"/>
      <c r="BX16" s="8"/>
    </row>
    <row r="17" spans="1:76" s="2" customFormat="1" ht="19.5" hidden="1" customHeight="1">
      <c r="A17" s="62" t="s">
        <v>112</v>
      </c>
      <c r="B17" s="12">
        <f t="shared" si="2"/>
        <v>22776</v>
      </c>
      <c r="C17" s="11">
        <v>10717</v>
      </c>
      <c r="D17" s="11">
        <v>12059</v>
      </c>
      <c r="E17" s="11">
        <v>226</v>
      </c>
      <c r="F17" s="11">
        <v>1203</v>
      </c>
      <c r="G17" s="43" t="s">
        <v>32</v>
      </c>
      <c r="H17" s="43" t="s">
        <v>32</v>
      </c>
      <c r="I17" s="43" t="s">
        <v>32</v>
      </c>
      <c r="J17" s="11">
        <v>468</v>
      </c>
      <c r="K17" s="11">
        <v>26</v>
      </c>
      <c r="L17" s="62" t="s">
        <v>112</v>
      </c>
      <c r="M17" s="13">
        <v>1</v>
      </c>
      <c r="N17" s="11">
        <v>7081</v>
      </c>
      <c r="O17" s="11">
        <v>13630</v>
      </c>
      <c r="P17" s="11">
        <v>138</v>
      </c>
      <c r="Q17" s="11">
        <v>3</v>
      </c>
      <c r="R17" s="11">
        <v>24233</v>
      </c>
      <c r="S17" s="11">
        <v>11409</v>
      </c>
      <c r="T17" s="11">
        <v>12824</v>
      </c>
      <c r="U17" s="11">
        <v>383</v>
      </c>
      <c r="V17" s="11">
        <v>1338</v>
      </c>
      <c r="W17" s="43" t="s">
        <v>32</v>
      </c>
      <c r="X17" s="43" t="s">
        <v>32</v>
      </c>
      <c r="Y17" s="43" t="s">
        <v>32</v>
      </c>
      <c r="Z17" s="11">
        <v>383</v>
      </c>
      <c r="AA17" s="11">
        <v>75</v>
      </c>
      <c r="AB17" s="13">
        <v>0</v>
      </c>
      <c r="AC17" s="11">
        <v>8417</v>
      </c>
      <c r="AD17" s="11">
        <v>13628</v>
      </c>
      <c r="AE17" s="11">
        <v>2</v>
      </c>
      <c r="AF17" s="62" t="s">
        <v>112</v>
      </c>
      <c r="AG17" s="11">
        <v>7</v>
      </c>
      <c r="AH17" s="11">
        <v>11477</v>
      </c>
      <c r="AI17" s="11">
        <v>11477</v>
      </c>
      <c r="AJ17" s="8">
        <v>3550</v>
      </c>
      <c r="AK17" s="8">
        <v>1888</v>
      </c>
      <c r="AL17" s="8">
        <v>1662</v>
      </c>
      <c r="AM17" s="8">
        <v>3103</v>
      </c>
      <c r="AN17" s="8">
        <v>2068</v>
      </c>
      <c r="AO17" s="8">
        <v>1035</v>
      </c>
      <c r="AP17" s="14">
        <v>10.08114612692305</v>
      </c>
      <c r="AQ17" s="14">
        <v>8.8117736427724562</v>
      </c>
      <c r="AR17" s="19">
        <v>1.269372484150594</v>
      </c>
      <c r="AS17" s="14">
        <v>64.768946395563773</v>
      </c>
      <c r="AT17" s="14">
        <v>68.91227072373097</v>
      </c>
      <c r="AU17" s="8">
        <v>4038</v>
      </c>
      <c r="AV17" s="14">
        <v>11.466948749440922</v>
      </c>
      <c r="AW17" s="8">
        <v>1451</v>
      </c>
      <c r="AX17" s="14">
        <v>4.1204909944127737</v>
      </c>
      <c r="AY17" s="8"/>
      <c r="AZ17" s="8">
        <v>92</v>
      </c>
      <c r="BA17" s="8">
        <v>351146</v>
      </c>
      <c r="BB17" s="19">
        <f t="shared" si="7"/>
        <v>64.768946395563773</v>
      </c>
      <c r="BC17" s="8">
        <f t="shared" si="8"/>
        <v>351650</v>
      </c>
      <c r="BD17" s="19">
        <f t="shared" si="9"/>
        <v>68.91227072373097</v>
      </c>
      <c r="BE17" s="8">
        <f t="shared" si="10"/>
        <v>4038</v>
      </c>
      <c r="BF17" s="8">
        <f t="shared" si="11"/>
        <v>1451</v>
      </c>
      <c r="BG17" s="17">
        <f t="shared" si="0"/>
        <v>0.35933630510153541</v>
      </c>
      <c r="BH17" s="8">
        <v>92</v>
      </c>
      <c r="BI17" s="8">
        <v>351146</v>
      </c>
      <c r="BJ17" s="18">
        <f>AP17-AQ17</f>
        <v>1.269372484150594</v>
      </c>
      <c r="BK17" s="18">
        <f t="shared" si="12"/>
        <v>-4.1433243281671963</v>
      </c>
      <c r="BL17" s="18">
        <f t="shared" si="1"/>
        <v>-2.8739518440166023</v>
      </c>
      <c r="BM17" s="17"/>
      <c r="BN17" s="8"/>
      <c r="BO17" s="17"/>
      <c r="BP17" s="8"/>
      <c r="BQ17" s="8"/>
      <c r="BR17" s="8"/>
      <c r="BS17" s="8"/>
      <c r="BT17" s="8"/>
      <c r="BU17" s="8"/>
      <c r="BV17" s="8"/>
      <c r="BW17" s="8"/>
      <c r="BX17" s="8"/>
    </row>
    <row r="18" spans="1:76" s="2" customFormat="1" ht="19.5" hidden="1" customHeight="1">
      <c r="A18" s="62" t="s">
        <v>113</v>
      </c>
      <c r="B18" s="12">
        <f t="shared" si="2"/>
        <v>22605</v>
      </c>
      <c r="C18" s="11">
        <v>10576</v>
      </c>
      <c r="D18" s="11">
        <v>12029</v>
      </c>
      <c r="E18" s="11">
        <v>264</v>
      </c>
      <c r="F18" s="11">
        <v>1104</v>
      </c>
      <c r="G18" s="43" t="s">
        <v>32</v>
      </c>
      <c r="H18" s="43" t="s">
        <v>32</v>
      </c>
      <c r="I18" s="43" t="s">
        <v>32</v>
      </c>
      <c r="J18" s="11">
        <v>400</v>
      </c>
      <c r="K18" s="11">
        <v>52</v>
      </c>
      <c r="L18" s="62" t="s">
        <v>113</v>
      </c>
      <c r="M18" s="13">
        <v>0</v>
      </c>
      <c r="N18" s="11">
        <v>6781</v>
      </c>
      <c r="O18" s="11">
        <v>13828</v>
      </c>
      <c r="P18" s="11">
        <v>157</v>
      </c>
      <c r="Q18" s="11">
        <v>19</v>
      </c>
      <c r="R18" s="11">
        <v>24904</v>
      </c>
      <c r="S18" s="11">
        <v>11818</v>
      </c>
      <c r="T18" s="11">
        <v>13086</v>
      </c>
      <c r="U18" s="11">
        <v>488</v>
      </c>
      <c r="V18" s="11">
        <v>1255</v>
      </c>
      <c r="W18" s="43" t="s">
        <v>32</v>
      </c>
      <c r="X18" s="43" t="s">
        <v>32</v>
      </c>
      <c r="Y18" s="43" t="s">
        <v>32</v>
      </c>
      <c r="Z18" s="11">
        <v>404</v>
      </c>
      <c r="AA18" s="11">
        <v>102</v>
      </c>
      <c r="AB18" s="13">
        <v>0</v>
      </c>
      <c r="AC18" s="11">
        <v>8808</v>
      </c>
      <c r="AD18" s="11">
        <v>13827</v>
      </c>
      <c r="AE18" s="11">
        <v>0</v>
      </c>
      <c r="AF18" s="62" t="s">
        <v>113</v>
      </c>
      <c r="AG18" s="11">
        <v>20</v>
      </c>
      <c r="AH18" s="11">
        <v>12444</v>
      </c>
      <c r="AI18" s="11">
        <v>12444</v>
      </c>
      <c r="AJ18" s="8">
        <v>3415</v>
      </c>
      <c r="AK18" s="8">
        <v>1792</v>
      </c>
      <c r="AL18" s="8">
        <v>1623</v>
      </c>
      <c r="AM18" s="8">
        <v>3113</v>
      </c>
      <c r="AN18" s="8">
        <v>2084</v>
      </c>
      <c r="AO18" s="8">
        <v>1029</v>
      </c>
      <c r="AP18" s="14">
        <v>9.7253548401795271</v>
      </c>
      <c r="AQ18" s="14">
        <v>8.8653088191738991</v>
      </c>
      <c r="AR18" s="19">
        <v>0.86004602100562799</v>
      </c>
      <c r="AS18" s="14">
        <v>64.55850748613085</v>
      </c>
      <c r="AT18" s="14">
        <v>71.124311897129061</v>
      </c>
      <c r="AU18" s="8">
        <v>2133</v>
      </c>
      <c r="AV18" s="14">
        <v>6.0744310026655732</v>
      </c>
      <c r="AW18" s="8">
        <v>1426</v>
      </c>
      <c r="AX18" s="14">
        <v>4.0610120064702802</v>
      </c>
      <c r="AY18" s="8"/>
      <c r="AZ18" s="8">
        <v>93</v>
      </c>
      <c r="BA18" s="8">
        <v>349149</v>
      </c>
      <c r="BB18" s="19">
        <f t="shared" si="7"/>
        <v>64.55850748613085</v>
      </c>
      <c r="BC18" s="8">
        <f t="shared" si="8"/>
        <v>350147.5</v>
      </c>
      <c r="BD18" s="19">
        <f t="shared" si="9"/>
        <v>71.124311897129061</v>
      </c>
      <c r="BE18" s="8">
        <f t="shared" si="10"/>
        <v>2133</v>
      </c>
      <c r="BF18" s="8">
        <f t="shared" si="11"/>
        <v>1426</v>
      </c>
      <c r="BG18" s="17">
        <f t="shared" si="0"/>
        <v>0.66854195968120023</v>
      </c>
      <c r="BH18" s="8">
        <v>93</v>
      </c>
      <c r="BI18" s="8">
        <v>349149</v>
      </c>
      <c r="BJ18" s="18">
        <f>AP18-AQ18</f>
        <v>0.86004602100562799</v>
      </c>
      <c r="BK18" s="18">
        <f t="shared" si="12"/>
        <v>-6.5658044109982114</v>
      </c>
      <c r="BL18" s="18">
        <f t="shared" si="1"/>
        <v>-5.7057583899925834</v>
      </c>
      <c r="BM18" s="17"/>
      <c r="BN18" s="8"/>
      <c r="BO18" s="17"/>
      <c r="BP18" s="8"/>
      <c r="BQ18" s="8"/>
      <c r="BR18" s="8"/>
      <c r="BS18" s="8"/>
      <c r="BT18" s="8"/>
      <c r="BU18" s="8"/>
      <c r="BV18" s="8"/>
      <c r="BW18" s="8"/>
      <c r="BX18" s="8"/>
    </row>
    <row r="19" spans="1:76" s="2" customFormat="1" ht="19.5" hidden="1" customHeight="1">
      <c r="A19" s="62" t="s">
        <v>114</v>
      </c>
      <c r="B19" s="66">
        <v>23406</v>
      </c>
      <c r="C19" s="67">
        <v>10741</v>
      </c>
      <c r="D19" s="67">
        <v>12665</v>
      </c>
      <c r="E19" s="67">
        <v>278</v>
      </c>
      <c r="F19" s="67">
        <v>1138</v>
      </c>
      <c r="G19" s="68" t="s">
        <v>32</v>
      </c>
      <c r="H19" s="68" t="s">
        <v>32</v>
      </c>
      <c r="I19" s="68" t="s">
        <v>32</v>
      </c>
      <c r="J19" s="67">
        <v>350</v>
      </c>
      <c r="K19" s="67">
        <v>38</v>
      </c>
      <c r="L19" s="62" t="s">
        <v>114</v>
      </c>
      <c r="M19" s="67">
        <v>882</v>
      </c>
      <c r="N19" s="67">
        <v>7917</v>
      </c>
      <c r="O19" s="67">
        <v>12600</v>
      </c>
      <c r="P19" s="67">
        <v>201</v>
      </c>
      <c r="Q19" s="67">
        <v>2</v>
      </c>
      <c r="R19" s="67">
        <v>25120</v>
      </c>
      <c r="S19" s="67">
        <v>11726</v>
      </c>
      <c r="T19" s="67">
        <v>13394</v>
      </c>
      <c r="U19" s="67">
        <v>317</v>
      </c>
      <c r="V19" s="67">
        <v>1298</v>
      </c>
      <c r="W19" s="68" t="s">
        <v>32</v>
      </c>
      <c r="X19" s="68" t="s">
        <v>32</v>
      </c>
      <c r="Y19" s="68" t="s">
        <v>32</v>
      </c>
      <c r="Z19" s="67">
        <v>390</v>
      </c>
      <c r="AA19" s="67">
        <v>102</v>
      </c>
      <c r="AB19" s="67">
        <v>13</v>
      </c>
      <c r="AC19" s="67">
        <v>8852</v>
      </c>
      <c r="AD19" s="67">
        <v>14140</v>
      </c>
      <c r="AE19" s="67">
        <v>0</v>
      </c>
      <c r="AF19" s="62" t="s">
        <v>114</v>
      </c>
      <c r="AG19" s="67">
        <v>8</v>
      </c>
      <c r="AH19" s="67">
        <v>11976</v>
      </c>
      <c r="AI19" s="67">
        <v>11976</v>
      </c>
      <c r="AJ19" s="71">
        <v>3112</v>
      </c>
      <c r="AK19" s="71">
        <v>1591</v>
      </c>
      <c r="AL19" s="71">
        <v>1521</v>
      </c>
      <c r="AM19" s="71">
        <v>3251</v>
      </c>
      <c r="AN19" s="71">
        <v>2197</v>
      </c>
      <c r="AO19" s="71">
        <v>1054</v>
      </c>
      <c r="AP19" s="78">
        <v>8.9367891598355662</v>
      </c>
      <c r="AQ19" s="78">
        <v>9.3359580843912031</v>
      </c>
      <c r="AR19" s="79">
        <v>-0.39916892455563691</v>
      </c>
      <c r="AS19" s="78">
        <v>67.215452144958618</v>
      </c>
      <c r="AT19" s="78">
        <v>72.137578308184246</v>
      </c>
      <c r="AU19" s="78">
        <v>2026</v>
      </c>
      <c r="AV19" s="78">
        <v>5.8181024543145421</v>
      </c>
      <c r="AW19" s="78">
        <v>1274</v>
      </c>
      <c r="AX19" s="78">
        <v>3.658569855279727</v>
      </c>
      <c r="AY19" s="8"/>
      <c r="AZ19" s="8">
        <v>94</v>
      </c>
      <c r="BA19" s="8">
        <v>347298</v>
      </c>
      <c r="BB19" s="19">
        <v>67.215452144958618</v>
      </c>
      <c r="BC19" s="8">
        <f t="shared" si="8"/>
        <v>348223.5</v>
      </c>
      <c r="BD19" s="19">
        <v>72.137578308184246</v>
      </c>
      <c r="BE19" s="8">
        <v>2026</v>
      </c>
      <c r="BF19" s="8">
        <v>1274</v>
      </c>
      <c r="BG19" s="17">
        <v>0.62882527147087863</v>
      </c>
      <c r="BH19" s="8">
        <v>94</v>
      </c>
      <c r="BI19" s="8">
        <v>347298</v>
      </c>
      <c r="BJ19" s="18">
        <v>-0.39916892455563691</v>
      </c>
      <c r="BK19" s="18">
        <v>-4.9221261632256272</v>
      </c>
      <c r="BL19" s="18">
        <v>-5.3212950877812641</v>
      </c>
      <c r="BM19" s="17"/>
      <c r="BN19" s="8"/>
      <c r="BO19" s="17"/>
      <c r="BP19" s="8"/>
      <c r="BQ19" s="8"/>
      <c r="BR19" s="8"/>
      <c r="BS19" s="8"/>
      <c r="BT19" s="8"/>
      <c r="BU19" s="8"/>
      <c r="BV19" s="8"/>
      <c r="BW19" s="8"/>
      <c r="BX19" s="8"/>
    </row>
    <row r="20" spans="1:76" s="2" customFormat="1" ht="19.5" hidden="1" customHeight="1">
      <c r="A20" s="62" t="s">
        <v>115</v>
      </c>
      <c r="B20" s="66">
        <v>23847</v>
      </c>
      <c r="C20" s="67">
        <v>10877</v>
      </c>
      <c r="D20" s="67">
        <v>12970</v>
      </c>
      <c r="E20" s="67">
        <v>451</v>
      </c>
      <c r="F20" s="67">
        <v>1156</v>
      </c>
      <c r="G20" s="68" t="s">
        <v>32</v>
      </c>
      <c r="H20" s="68" t="s">
        <v>32</v>
      </c>
      <c r="I20" s="68" t="s">
        <v>32</v>
      </c>
      <c r="J20" s="67">
        <v>413</v>
      </c>
      <c r="K20" s="67">
        <v>64</v>
      </c>
      <c r="L20" s="62" t="s">
        <v>115</v>
      </c>
      <c r="M20" s="67">
        <v>2</v>
      </c>
      <c r="N20" s="67">
        <v>7513</v>
      </c>
      <c r="O20" s="67">
        <v>14013</v>
      </c>
      <c r="P20" s="67">
        <v>234</v>
      </c>
      <c r="Q20" s="67">
        <v>1</v>
      </c>
      <c r="R20" s="67">
        <v>25839</v>
      </c>
      <c r="S20" s="67">
        <v>11938</v>
      </c>
      <c r="T20" s="67">
        <v>13901</v>
      </c>
      <c r="U20" s="67">
        <v>373</v>
      </c>
      <c r="V20" s="67">
        <v>1370</v>
      </c>
      <c r="W20" s="68" t="s">
        <v>32</v>
      </c>
      <c r="X20" s="68" t="s">
        <v>32</v>
      </c>
      <c r="Y20" s="68" t="s">
        <v>32</v>
      </c>
      <c r="Z20" s="67">
        <v>490</v>
      </c>
      <c r="AA20" s="67">
        <v>127</v>
      </c>
      <c r="AB20" s="67" t="s">
        <v>100</v>
      </c>
      <c r="AC20" s="67">
        <v>9465</v>
      </c>
      <c r="AD20" s="67">
        <v>14012</v>
      </c>
      <c r="AE20" s="67">
        <v>0</v>
      </c>
      <c r="AF20" s="62" t="s">
        <v>115</v>
      </c>
      <c r="AG20" s="67">
        <v>2</v>
      </c>
      <c r="AH20" s="67">
        <v>12983</v>
      </c>
      <c r="AI20" s="67">
        <v>12983</v>
      </c>
      <c r="AJ20" s="71">
        <v>3062</v>
      </c>
      <c r="AK20" s="71">
        <v>1626</v>
      </c>
      <c r="AL20" s="71">
        <v>1436</v>
      </c>
      <c r="AM20" s="71">
        <v>3065</v>
      </c>
      <c r="AN20" s="71">
        <v>2080</v>
      </c>
      <c r="AO20" s="71">
        <v>985</v>
      </c>
      <c r="AP20" s="78">
        <v>8.8420317036793179</v>
      </c>
      <c r="AQ20" s="78">
        <v>8.8506947001231584</v>
      </c>
      <c r="AR20" s="79">
        <v>-8.6629964438404983E-3</v>
      </c>
      <c r="AS20" s="78">
        <v>68.481880171786216</v>
      </c>
      <c r="AT20" s="78">
        <v>74.20234418412312</v>
      </c>
      <c r="AU20" s="78">
        <v>2039</v>
      </c>
      <c r="AV20" s="78">
        <v>5.8879499163298927</v>
      </c>
      <c r="AW20" s="78">
        <v>1215</v>
      </c>
      <c r="AX20" s="78">
        <v>3.5085135597551838</v>
      </c>
      <c r="AY20" s="8"/>
      <c r="AZ20" s="8">
        <v>95</v>
      </c>
      <c r="BA20" s="8">
        <v>345303</v>
      </c>
      <c r="BB20" s="19">
        <v>68.481880171786216</v>
      </c>
      <c r="BC20" s="8">
        <f t="shared" si="8"/>
        <v>346300.5</v>
      </c>
      <c r="BD20" s="19">
        <v>74.20234418412312</v>
      </c>
      <c r="BE20" s="8">
        <v>2039</v>
      </c>
      <c r="BF20" s="8">
        <v>1215</v>
      </c>
      <c r="BG20" s="17">
        <v>0.59588033349681213</v>
      </c>
      <c r="BH20" s="8">
        <v>94</v>
      </c>
      <c r="BI20" s="8">
        <v>347298</v>
      </c>
      <c r="BJ20" s="18">
        <v>-8.6629964438404983E-3</v>
      </c>
      <c r="BK20" s="18">
        <v>-5.7204640123369046</v>
      </c>
      <c r="BL20" s="18">
        <v>-5.7291270087807451</v>
      </c>
      <c r="BM20" s="17"/>
      <c r="BN20" s="8"/>
      <c r="BO20" s="17"/>
      <c r="BP20" s="8"/>
      <c r="BQ20" s="8"/>
      <c r="BR20" s="8"/>
      <c r="BS20" s="8"/>
      <c r="BT20" s="8"/>
      <c r="BU20" s="8"/>
      <c r="BV20" s="8"/>
      <c r="BW20" s="8"/>
      <c r="BX20" s="8"/>
    </row>
    <row r="21" spans="1:76" s="2" customFormat="1" ht="19.5" hidden="1" customHeight="1">
      <c r="A21" s="62" t="s">
        <v>116</v>
      </c>
      <c r="B21" s="66">
        <v>18622</v>
      </c>
      <c r="C21" s="67">
        <v>8566</v>
      </c>
      <c r="D21" s="67">
        <v>10056</v>
      </c>
      <c r="E21" s="67">
        <v>441</v>
      </c>
      <c r="F21" s="67">
        <v>1008</v>
      </c>
      <c r="G21" s="68" t="s">
        <v>32</v>
      </c>
      <c r="H21" s="68" t="s">
        <v>32</v>
      </c>
      <c r="I21" s="68" t="s">
        <v>32</v>
      </c>
      <c r="J21" s="67">
        <v>333</v>
      </c>
      <c r="K21" s="67">
        <v>38</v>
      </c>
      <c r="L21" s="62" t="s">
        <v>116</v>
      </c>
      <c r="M21" s="67" t="s">
        <v>100</v>
      </c>
      <c r="N21" s="67">
        <v>6342</v>
      </c>
      <c r="O21" s="67">
        <v>10199</v>
      </c>
      <c r="P21" s="67">
        <v>260</v>
      </c>
      <c r="Q21" s="67">
        <v>1</v>
      </c>
      <c r="R21" s="67">
        <v>20373</v>
      </c>
      <c r="S21" s="67">
        <v>9637</v>
      </c>
      <c r="T21" s="67">
        <v>10736</v>
      </c>
      <c r="U21" s="67">
        <v>869</v>
      </c>
      <c r="V21" s="67">
        <v>1078</v>
      </c>
      <c r="W21" s="68" t="s">
        <v>32</v>
      </c>
      <c r="X21" s="68" t="s">
        <v>32</v>
      </c>
      <c r="Y21" s="68" t="s">
        <v>32</v>
      </c>
      <c r="Z21" s="67">
        <v>356</v>
      </c>
      <c r="AA21" s="67">
        <v>114</v>
      </c>
      <c r="AB21" s="67" t="s">
        <v>100</v>
      </c>
      <c r="AC21" s="67">
        <v>7745</v>
      </c>
      <c r="AD21" s="67">
        <v>10198</v>
      </c>
      <c r="AE21" s="67">
        <v>0</v>
      </c>
      <c r="AF21" s="62" t="s">
        <v>116</v>
      </c>
      <c r="AG21" s="67">
        <v>13</v>
      </c>
      <c r="AH21" s="67">
        <v>9586</v>
      </c>
      <c r="AI21" s="67">
        <v>9586</v>
      </c>
      <c r="AJ21" s="71">
        <v>2967</v>
      </c>
      <c r="AK21" s="71">
        <v>1545</v>
      </c>
      <c r="AL21" s="71">
        <v>1422</v>
      </c>
      <c r="AM21" s="71">
        <v>3217</v>
      </c>
      <c r="AN21" s="71">
        <v>2140</v>
      </c>
      <c r="AO21" s="71">
        <v>1077</v>
      </c>
      <c r="AP21" s="78">
        <v>8.6174221796240218</v>
      </c>
      <c r="AQ21" s="78">
        <v>9.3435278570443145</v>
      </c>
      <c r="AR21" s="79">
        <v>-0.72610567742029275</v>
      </c>
      <c r="AS21" s="78">
        <v>53.477149014928628</v>
      </c>
      <c r="AT21" s="78">
        <v>58.505528776776984</v>
      </c>
      <c r="AU21" s="78">
        <v>1869</v>
      </c>
      <c r="AV21" s="78">
        <v>5.4283660443941004</v>
      </c>
      <c r="AW21" s="78">
        <v>1051</v>
      </c>
      <c r="AX21" s="78">
        <v>3.0525482678749065</v>
      </c>
      <c r="AY21" s="8"/>
      <c r="AZ21" s="8">
        <v>96</v>
      </c>
      <c r="BA21" s="8">
        <v>343302</v>
      </c>
      <c r="BB21" s="19">
        <v>53.477149014928628</v>
      </c>
      <c r="BC21" s="8">
        <f t="shared" si="8"/>
        <v>344302.5</v>
      </c>
      <c r="BD21" s="19">
        <v>58.505528776776984</v>
      </c>
      <c r="BE21" s="8">
        <v>1869</v>
      </c>
      <c r="BF21" s="8">
        <v>1051</v>
      </c>
      <c r="BG21" s="17">
        <v>0.56233279828785443</v>
      </c>
      <c r="BH21" s="8">
        <v>94</v>
      </c>
      <c r="BI21" s="8">
        <v>347298</v>
      </c>
      <c r="BJ21" s="18">
        <v>-0.72610567742029275</v>
      </c>
      <c r="BK21" s="18">
        <v>-5.0283797618483561</v>
      </c>
      <c r="BL21" s="18">
        <v>-5.7544854392686489</v>
      </c>
      <c r="BM21" s="17"/>
      <c r="BN21" s="8"/>
      <c r="BO21" s="17"/>
      <c r="BP21" s="8"/>
      <c r="BQ21" s="8"/>
      <c r="BR21" s="8"/>
      <c r="BS21" s="8"/>
      <c r="BT21" s="8"/>
      <c r="BU21" s="8"/>
      <c r="BV21" s="8"/>
      <c r="BW21" s="8"/>
      <c r="BX21" s="8"/>
    </row>
    <row r="22" spans="1:76" s="2" customFormat="1" ht="19.5" customHeight="1">
      <c r="A22" s="63" t="s">
        <v>117</v>
      </c>
      <c r="B22" s="66">
        <v>19104</v>
      </c>
      <c r="C22" s="67">
        <v>8785</v>
      </c>
      <c r="D22" s="67">
        <v>10319</v>
      </c>
      <c r="E22" s="67">
        <v>364</v>
      </c>
      <c r="F22" s="67">
        <v>154</v>
      </c>
      <c r="G22" s="68">
        <v>848</v>
      </c>
      <c r="H22" s="68">
        <v>74</v>
      </c>
      <c r="I22" s="68">
        <v>13</v>
      </c>
      <c r="J22" s="67">
        <v>377</v>
      </c>
      <c r="K22" s="67">
        <v>54</v>
      </c>
      <c r="L22" s="65" t="s">
        <v>117</v>
      </c>
      <c r="M22" s="67" t="s">
        <v>100</v>
      </c>
      <c r="N22" s="67">
        <v>6219</v>
      </c>
      <c r="O22" s="67">
        <v>10576</v>
      </c>
      <c r="P22" s="67">
        <v>420</v>
      </c>
      <c r="Q22" s="67">
        <v>5</v>
      </c>
      <c r="R22" s="67">
        <v>20505</v>
      </c>
      <c r="S22" s="67">
        <v>9602</v>
      </c>
      <c r="T22" s="67">
        <v>10903</v>
      </c>
      <c r="U22" s="67">
        <v>445</v>
      </c>
      <c r="V22" s="67">
        <v>177</v>
      </c>
      <c r="W22" s="68">
        <v>1260</v>
      </c>
      <c r="X22" s="68">
        <v>46</v>
      </c>
      <c r="Y22" s="68">
        <v>16</v>
      </c>
      <c r="Z22" s="67">
        <v>421</v>
      </c>
      <c r="AA22" s="67">
        <v>93</v>
      </c>
      <c r="AB22" s="67" t="s">
        <v>100</v>
      </c>
      <c r="AC22" s="67">
        <v>7463</v>
      </c>
      <c r="AD22" s="67">
        <v>10575</v>
      </c>
      <c r="AE22" s="67">
        <v>2</v>
      </c>
      <c r="AF22" s="65" t="s">
        <v>117</v>
      </c>
      <c r="AG22" s="67">
        <v>7</v>
      </c>
      <c r="AH22" s="67">
        <v>9621</v>
      </c>
      <c r="AI22" s="67">
        <v>9621</v>
      </c>
      <c r="AJ22" s="71">
        <v>2341</v>
      </c>
      <c r="AK22" s="71">
        <v>1213</v>
      </c>
      <c r="AL22" s="71">
        <v>1128</v>
      </c>
      <c r="AM22" s="71">
        <v>3099</v>
      </c>
      <c r="AN22" s="71">
        <v>1963</v>
      </c>
      <c r="AO22" s="71">
        <v>1136</v>
      </c>
      <c r="AP22" s="78">
        <v>6.8876338873940997</v>
      </c>
      <c r="AQ22" s="78">
        <v>9.1178032537523777</v>
      </c>
      <c r="AR22" s="79">
        <v>-2.230169366358278</v>
      </c>
      <c r="AS22" s="78">
        <v>55.990867486228687</v>
      </c>
      <c r="AT22" s="78">
        <v>60.096981669028438</v>
      </c>
      <c r="AU22" s="78">
        <v>2010</v>
      </c>
      <c r="AV22" s="78">
        <v>5.9137736495780189</v>
      </c>
      <c r="AW22" s="78">
        <v>1036</v>
      </c>
      <c r="AX22" s="78">
        <v>3.048094279085984</v>
      </c>
      <c r="AY22" s="8"/>
      <c r="AZ22" s="8">
        <v>99</v>
      </c>
      <c r="BA22" s="8">
        <v>338805</v>
      </c>
      <c r="BB22" s="19">
        <v>55.990867486228687</v>
      </c>
      <c r="BC22" s="8" t="e">
        <f>SUM(BA22,#REF!)/2</f>
        <v>#REF!</v>
      </c>
      <c r="BD22" s="19">
        <v>60.096981669028438</v>
      </c>
      <c r="BE22" s="8">
        <v>2010</v>
      </c>
      <c r="BF22" s="8">
        <v>1036</v>
      </c>
      <c r="BG22" s="17">
        <v>0.51542288557213933</v>
      </c>
      <c r="BH22" s="8">
        <v>99</v>
      </c>
      <c r="BI22" s="8">
        <v>338805</v>
      </c>
      <c r="BJ22" s="18">
        <f t="shared" ref="BJ22:BJ31" si="13">AP22-AQ22</f>
        <v>-2.230169366358278</v>
      </c>
      <c r="BK22" s="18">
        <f t="shared" ref="BK22:BK31" si="14">BB22-BD22</f>
        <v>-4.1061141827997503</v>
      </c>
      <c r="BL22" s="18">
        <f t="shared" ref="BL22:BL31" si="15">BJ22+BK22</f>
        <v>-6.3362835491580283</v>
      </c>
      <c r="BM22" s="17"/>
      <c r="BN22" s="8"/>
      <c r="BO22" s="17"/>
      <c r="BP22" s="8"/>
      <c r="BQ22" s="8"/>
      <c r="BR22" s="8"/>
      <c r="BS22" s="8"/>
      <c r="BT22" s="8"/>
      <c r="BU22" s="8"/>
      <c r="BV22" s="8"/>
      <c r="BW22" s="8"/>
      <c r="BX22" s="8"/>
    </row>
    <row r="23" spans="1:76" s="2" customFormat="1" ht="19.5" customHeight="1">
      <c r="A23" s="63" t="s">
        <v>118</v>
      </c>
      <c r="B23" s="66">
        <v>17412</v>
      </c>
      <c r="C23" s="67">
        <v>7897</v>
      </c>
      <c r="D23" s="67">
        <v>9515</v>
      </c>
      <c r="E23" s="67">
        <v>373</v>
      </c>
      <c r="F23" s="67">
        <v>1624</v>
      </c>
      <c r="G23" s="68">
        <v>844</v>
      </c>
      <c r="H23" s="68">
        <v>564</v>
      </c>
      <c r="I23" s="68">
        <v>239</v>
      </c>
      <c r="J23" s="67">
        <v>541</v>
      </c>
      <c r="K23" s="67">
        <v>34</v>
      </c>
      <c r="L23" s="65" t="s">
        <v>118</v>
      </c>
      <c r="M23" s="67">
        <v>1</v>
      </c>
      <c r="N23" s="67">
        <v>3273</v>
      </c>
      <c r="O23" s="67">
        <v>9631</v>
      </c>
      <c r="P23" s="67">
        <v>286</v>
      </c>
      <c r="Q23" s="67">
        <v>2</v>
      </c>
      <c r="R23" s="67">
        <v>18845</v>
      </c>
      <c r="S23" s="67">
        <v>8639</v>
      </c>
      <c r="T23" s="67">
        <v>10206</v>
      </c>
      <c r="U23" s="67">
        <v>415</v>
      </c>
      <c r="V23" s="67">
        <v>2214</v>
      </c>
      <c r="W23" s="68">
        <v>1302</v>
      </c>
      <c r="X23" s="68">
        <v>676</v>
      </c>
      <c r="Y23" s="68">
        <v>293</v>
      </c>
      <c r="Z23" s="67">
        <v>531</v>
      </c>
      <c r="AA23" s="67">
        <v>89</v>
      </c>
      <c r="AB23" s="67" t="s">
        <v>100</v>
      </c>
      <c r="AC23" s="67">
        <v>3683</v>
      </c>
      <c r="AD23" s="67">
        <v>9631</v>
      </c>
      <c r="AE23" s="67">
        <v>6</v>
      </c>
      <c r="AF23" s="65" t="s">
        <v>118</v>
      </c>
      <c r="AG23" s="67">
        <v>5</v>
      </c>
      <c r="AH23" s="67">
        <v>8846</v>
      </c>
      <c r="AI23" s="67">
        <v>8846</v>
      </c>
      <c r="AJ23" s="71">
        <v>2603</v>
      </c>
      <c r="AK23" s="71">
        <v>1421</v>
      </c>
      <c r="AL23" s="71">
        <v>1182</v>
      </c>
      <c r="AM23" s="71">
        <v>3137</v>
      </c>
      <c r="AN23" s="71">
        <v>2058</v>
      </c>
      <c r="AO23" s="71">
        <v>1079</v>
      </c>
      <c r="AP23" s="78">
        <v>7.7052526260169945</v>
      </c>
      <c r="AQ23" s="78">
        <v>9.2859690694641994</v>
      </c>
      <c r="AR23" s="79">
        <v>-1.580716443447205</v>
      </c>
      <c r="AS23" s="78">
        <v>51.03187733826497</v>
      </c>
      <c r="AT23" s="78">
        <v>55.231778568780342</v>
      </c>
      <c r="AU23" s="78">
        <v>2054</v>
      </c>
      <c r="AV23" s="78">
        <v>6.0801340352819455</v>
      </c>
      <c r="AW23" s="78">
        <v>893</v>
      </c>
      <c r="AX23" s="78">
        <v>2.6434078352029102</v>
      </c>
      <c r="AY23" s="8"/>
      <c r="AZ23" s="8">
        <v>100</v>
      </c>
      <c r="BA23" s="8">
        <v>336838</v>
      </c>
      <c r="BB23" s="19">
        <v>51.03187733826497</v>
      </c>
      <c r="BC23" s="8">
        <f t="shared" si="8"/>
        <v>337821.5</v>
      </c>
      <c r="BD23" s="19">
        <v>55.231778568780342</v>
      </c>
      <c r="BE23" s="8">
        <v>2054</v>
      </c>
      <c r="BF23" s="8">
        <v>893</v>
      </c>
      <c r="BG23" s="17">
        <v>0.43476144109055503</v>
      </c>
      <c r="BH23" s="8">
        <v>100</v>
      </c>
      <c r="BI23" s="8">
        <v>336838</v>
      </c>
      <c r="BJ23" s="18">
        <f t="shared" si="13"/>
        <v>-1.580716443447205</v>
      </c>
      <c r="BK23" s="18">
        <f t="shared" si="14"/>
        <v>-4.1999012305153727</v>
      </c>
      <c r="BL23" s="18">
        <f t="shared" si="15"/>
        <v>-5.7806176739625776</v>
      </c>
      <c r="BM23" s="17"/>
      <c r="BN23" s="8"/>
      <c r="BO23" s="17"/>
      <c r="BP23" s="8"/>
      <c r="BQ23" s="8"/>
      <c r="BR23" s="8"/>
      <c r="BS23" s="8"/>
      <c r="BT23" s="8"/>
      <c r="BU23" s="8"/>
      <c r="BV23" s="8"/>
      <c r="BW23" s="8"/>
      <c r="BX23" s="8"/>
    </row>
    <row r="24" spans="1:76" s="2" customFormat="1" ht="19.5" customHeight="1">
      <c r="A24" s="63" t="s">
        <v>119</v>
      </c>
      <c r="B24" s="66">
        <v>17107</v>
      </c>
      <c r="C24" s="67">
        <v>7960</v>
      </c>
      <c r="D24" s="67">
        <v>9147</v>
      </c>
      <c r="E24" s="67">
        <v>348</v>
      </c>
      <c r="F24" s="67">
        <v>1689</v>
      </c>
      <c r="G24" s="68">
        <v>781</v>
      </c>
      <c r="H24" s="68">
        <v>521</v>
      </c>
      <c r="I24" s="68">
        <v>254</v>
      </c>
      <c r="J24" s="67">
        <v>500</v>
      </c>
      <c r="K24" s="67">
        <v>50</v>
      </c>
      <c r="L24" s="65" t="s">
        <v>119</v>
      </c>
      <c r="M24" s="67" t="s">
        <v>100</v>
      </c>
      <c r="N24" s="67">
        <v>3042</v>
      </c>
      <c r="O24" s="67">
        <v>9658</v>
      </c>
      <c r="P24" s="67">
        <v>258</v>
      </c>
      <c r="Q24" s="67">
        <v>6</v>
      </c>
      <c r="R24" s="67">
        <v>18370</v>
      </c>
      <c r="S24" s="67">
        <v>8481</v>
      </c>
      <c r="T24" s="67">
        <v>9889</v>
      </c>
      <c r="U24" s="67">
        <v>367</v>
      </c>
      <c r="V24" s="67">
        <v>2031</v>
      </c>
      <c r="W24" s="68">
        <v>1113</v>
      </c>
      <c r="X24" s="68">
        <v>601</v>
      </c>
      <c r="Y24" s="68">
        <v>290</v>
      </c>
      <c r="Z24" s="67">
        <v>557</v>
      </c>
      <c r="AA24" s="67">
        <v>142</v>
      </c>
      <c r="AB24" s="67" t="s">
        <v>100</v>
      </c>
      <c r="AC24" s="67">
        <v>3569</v>
      </c>
      <c r="AD24" s="67">
        <v>9658</v>
      </c>
      <c r="AE24" s="67">
        <v>5</v>
      </c>
      <c r="AF24" s="65" t="s">
        <v>119</v>
      </c>
      <c r="AG24" s="67">
        <v>37</v>
      </c>
      <c r="AH24" s="67">
        <v>8625</v>
      </c>
      <c r="AI24" s="67">
        <v>8625</v>
      </c>
      <c r="AJ24" s="71">
        <v>2782</v>
      </c>
      <c r="AK24" s="71">
        <v>1481</v>
      </c>
      <c r="AL24" s="71">
        <v>1301</v>
      </c>
      <c r="AM24" s="71">
        <v>3167</v>
      </c>
      <c r="AN24" s="71">
        <v>2101</v>
      </c>
      <c r="AO24" s="71">
        <v>1066</v>
      </c>
      <c r="AP24" s="78">
        <v>8.2794169290565272</v>
      </c>
      <c r="AQ24" s="78">
        <v>9.4252025213235164</v>
      </c>
      <c r="AR24" s="79">
        <v>-1.1457855922669893</v>
      </c>
      <c r="AS24" s="78">
        <v>50.137969539725411</v>
      </c>
      <c r="AT24" s="78">
        <v>53.839627079251521</v>
      </c>
      <c r="AU24" s="78">
        <v>1858</v>
      </c>
      <c r="AV24" s="78">
        <v>5.5295315076157543</v>
      </c>
      <c r="AW24" s="78">
        <v>854</v>
      </c>
      <c r="AX24" s="78">
        <v>2.5415607683013204</v>
      </c>
      <c r="AY24" s="8"/>
      <c r="AZ24" s="8">
        <v>101</v>
      </c>
      <c r="BA24" s="47">
        <v>335190</v>
      </c>
      <c r="BB24" s="19">
        <v>50.137969539725411</v>
      </c>
      <c r="BC24" s="8">
        <f t="shared" si="8"/>
        <v>336014</v>
      </c>
      <c r="BD24" s="19">
        <v>53.839627079251521</v>
      </c>
      <c r="BE24" s="8">
        <v>1858</v>
      </c>
      <c r="BF24" s="8">
        <v>854</v>
      </c>
      <c r="BG24" s="17">
        <v>0.45963401506996771</v>
      </c>
      <c r="BH24" s="8">
        <v>101</v>
      </c>
      <c r="BI24" s="47">
        <v>335190</v>
      </c>
      <c r="BJ24" s="18">
        <f t="shared" si="13"/>
        <v>-1.1457855922669893</v>
      </c>
      <c r="BK24" s="18">
        <f t="shared" si="14"/>
        <v>-3.70165753952611</v>
      </c>
      <c r="BL24" s="18">
        <f t="shared" si="15"/>
        <v>-4.8474431317930993</v>
      </c>
      <c r="BM24" s="17"/>
      <c r="BN24" s="8"/>
      <c r="BO24" s="17"/>
      <c r="BP24" s="8"/>
      <c r="BQ24" s="8"/>
      <c r="BR24" s="8"/>
      <c r="BS24" s="8"/>
      <c r="BT24" s="8"/>
      <c r="BU24" s="8"/>
      <c r="BV24" s="8"/>
      <c r="BW24" s="8"/>
      <c r="BX24" s="8"/>
    </row>
    <row r="25" spans="1:76" s="2" customFormat="1" ht="19.5" customHeight="1">
      <c r="A25" s="63" t="s">
        <v>120</v>
      </c>
      <c r="B25" s="66">
        <v>17501</v>
      </c>
      <c r="C25" s="67">
        <v>8135</v>
      </c>
      <c r="D25" s="67">
        <v>9366</v>
      </c>
      <c r="E25" s="67">
        <v>294</v>
      </c>
      <c r="F25" s="67">
        <v>1808</v>
      </c>
      <c r="G25" s="68">
        <v>827</v>
      </c>
      <c r="H25" s="68">
        <v>542</v>
      </c>
      <c r="I25" s="68">
        <v>241</v>
      </c>
      <c r="J25" s="67">
        <v>507</v>
      </c>
      <c r="K25" s="67">
        <v>52</v>
      </c>
      <c r="L25" s="65" t="s">
        <v>120</v>
      </c>
      <c r="M25" s="67" t="s">
        <v>100</v>
      </c>
      <c r="N25" s="67">
        <v>3133</v>
      </c>
      <c r="O25" s="67">
        <v>9848</v>
      </c>
      <c r="P25" s="67">
        <v>230</v>
      </c>
      <c r="Q25" s="67">
        <v>19</v>
      </c>
      <c r="R25" s="67">
        <v>18226</v>
      </c>
      <c r="S25" s="67">
        <v>8484</v>
      </c>
      <c r="T25" s="67">
        <v>9742</v>
      </c>
      <c r="U25" s="67">
        <v>357</v>
      </c>
      <c r="V25" s="67">
        <v>1914</v>
      </c>
      <c r="W25" s="68">
        <v>1055</v>
      </c>
      <c r="X25" s="68">
        <v>670</v>
      </c>
      <c r="Y25" s="68">
        <v>273</v>
      </c>
      <c r="Z25" s="67">
        <v>553</v>
      </c>
      <c r="AA25" s="67">
        <v>130</v>
      </c>
      <c r="AB25" s="67" t="s">
        <v>100</v>
      </c>
      <c r="AC25" s="67">
        <v>3414</v>
      </c>
      <c r="AD25" s="67">
        <v>9848</v>
      </c>
      <c r="AE25" s="67">
        <v>2</v>
      </c>
      <c r="AF25" s="65" t="s">
        <v>52</v>
      </c>
      <c r="AG25" s="67">
        <v>10</v>
      </c>
      <c r="AH25" s="67">
        <v>8546</v>
      </c>
      <c r="AI25" s="67">
        <v>8546</v>
      </c>
      <c r="AJ25" s="71">
        <v>2657</v>
      </c>
      <c r="AK25" s="71">
        <v>1367</v>
      </c>
      <c r="AL25" s="71">
        <v>1290</v>
      </c>
      <c r="AM25" s="71">
        <v>3224</v>
      </c>
      <c r="AN25" s="71">
        <v>2065</v>
      </c>
      <c r="AO25" s="71">
        <v>1159</v>
      </c>
      <c r="AP25" s="78">
        <v>7.9421659664587718</v>
      </c>
      <c r="AQ25" s="78">
        <v>9.6370128249390579</v>
      </c>
      <c r="AR25" s="79">
        <v>-1.694846858480286</v>
      </c>
      <c r="AS25" s="78">
        <v>52.313077372598777</v>
      </c>
      <c r="AT25" s="78">
        <v>54.480209599050646</v>
      </c>
      <c r="AU25" s="78">
        <v>1908</v>
      </c>
      <c r="AV25" s="78">
        <v>5.7032941904416017</v>
      </c>
      <c r="AW25" s="78">
        <v>891</v>
      </c>
      <c r="AX25" s="78">
        <v>2.66333077761188</v>
      </c>
      <c r="AY25" s="8"/>
      <c r="AZ25" s="8">
        <v>102</v>
      </c>
      <c r="BA25" s="47">
        <v>333897</v>
      </c>
      <c r="BB25" s="19">
        <v>52.313077372598777</v>
      </c>
      <c r="BC25" s="8">
        <v>334543.5</v>
      </c>
      <c r="BD25" s="19">
        <v>54.480209599050646</v>
      </c>
      <c r="BE25" s="8">
        <v>1908</v>
      </c>
      <c r="BF25" s="8">
        <v>891</v>
      </c>
      <c r="BG25" s="17">
        <v>0.46698113207547171</v>
      </c>
      <c r="BH25" s="8">
        <v>102</v>
      </c>
      <c r="BI25" s="47">
        <v>333897</v>
      </c>
      <c r="BJ25" s="18">
        <f t="shared" si="13"/>
        <v>-1.694846858480286</v>
      </c>
      <c r="BK25" s="18">
        <f t="shared" si="14"/>
        <v>-2.1671322264518693</v>
      </c>
      <c r="BL25" s="18">
        <f t="shared" si="15"/>
        <v>-3.8619790849321554</v>
      </c>
      <c r="BM25" s="17"/>
      <c r="BN25" s="8"/>
      <c r="BO25" s="17"/>
      <c r="BP25" s="8"/>
      <c r="BQ25" s="8"/>
      <c r="BR25" s="8"/>
      <c r="BS25" s="8"/>
      <c r="BT25" s="8"/>
      <c r="BU25" s="8"/>
      <c r="BV25" s="8"/>
      <c r="BW25" s="8"/>
      <c r="BX25" s="8"/>
    </row>
    <row r="26" spans="1:76" s="2" customFormat="1" ht="19.5" customHeight="1">
      <c r="A26" s="63" t="s">
        <v>152</v>
      </c>
      <c r="B26" s="66">
        <v>19290</v>
      </c>
      <c r="C26" s="67">
        <v>8905</v>
      </c>
      <c r="D26" s="67">
        <v>10385</v>
      </c>
      <c r="E26" s="67">
        <v>298</v>
      </c>
      <c r="F26" s="67">
        <v>2154</v>
      </c>
      <c r="G26" s="68">
        <v>967</v>
      </c>
      <c r="H26" s="68">
        <v>603</v>
      </c>
      <c r="I26" s="68">
        <v>282</v>
      </c>
      <c r="J26" s="67">
        <v>580</v>
      </c>
      <c r="K26" s="67">
        <v>52</v>
      </c>
      <c r="L26" s="65" t="s">
        <v>152</v>
      </c>
      <c r="M26" s="67">
        <v>0</v>
      </c>
      <c r="N26" s="67">
        <v>3452</v>
      </c>
      <c r="O26" s="67">
        <v>10687</v>
      </c>
      <c r="P26" s="67">
        <v>197</v>
      </c>
      <c r="Q26" s="67">
        <v>17</v>
      </c>
      <c r="R26" s="67">
        <v>19111</v>
      </c>
      <c r="S26" s="67">
        <v>8840</v>
      </c>
      <c r="T26" s="67">
        <v>10271</v>
      </c>
      <c r="U26" s="67">
        <v>379</v>
      </c>
      <c r="V26" s="67">
        <v>1786</v>
      </c>
      <c r="W26" s="68">
        <v>1097</v>
      </c>
      <c r="X26" s="68">
        <v>645</v>
      </c>
      <c r="Y26" s="68">
        <v>271</v>
      </c>
      <c r="Z26" s="67">
        <v>539</v>
      </c>
      <c r="AA26" s="67">
        <v>127</v>
      </c>
      <c r="AB26" s="67">
        <v>0</v>
      </c>
      <c r="AC26" s="67">
        <v>3550</v>
      </c>
      <c r="AD26" s="67">
        <v>10687</v>
      </c>
      <c r="AE26" s="67">
        <v>1</v>
      </c>
      <c r="AF26" s="65" t="s">
        <v>152</v>
      </c>
      <c r="AG26" s="67">
        <v>28</v>
      </c>
      <c r="AH26" s="67">
        <v>9758</v>
      </c>
      <c r="AI26" s="67">
        <v>9758</v>
      </c>
      <c r="AJ26" s="71">
        <v>2639</v>
      </c>
      <c r="AK26" s="71">
        <v>1368</v>
      </c>
      <c r="AL26" s="71">
        <v>1271</v>
      </c>
      <c r="AM26" s="71">
        <v>3322</v>
      </c>
      <c r="AN26" s="71">
        <v>2124</v>
      </c>
      <c r="AO26" s="71">
        <v>1198</v>
      </c>
      <c r="AP26" s="78">
        <v>7.9096163731156954</v>
      </c>
      <c r="AQ26" s="78">
        <v>9.9567054154946355</v>
      </c>
      <c r="AR26" s="79">
        <v>-2.0470890423789401</v>
      </c>
      <c r="AS26" s="78">
        <v>57.816028737173845</v>
      </c>
      <c r="AT26" s="78">
        <v>57.279529559156529</v>
      </c>
      <c r="AU26" s="78">
        <v>2062</v>
      </c>
      <c r="AV26" s="78">
        <v>6.1802307545905899</v>
      </c>
      <c r="AW26" s="78">
        <v>974</v>
      </c>
      <c r="AX26" s="78">
        <v>2.9192748569210645</v>
      </c>
      <c r="AY26" s="8"/>
      <c r="AZ26" s="8">
        <v>103</v>
      </c>
      <c r="BA26" s="47">
        <v>333392</v>
      </c>
      <c r="BB26" s="19">
        <v>57.816028737173845</v>
      </c>
      <c r="BC26" s="8">
        <v>333644.5</v>
      </c>
      <c r="BD26" s="19">
        <v>57.279529559156529</v>
      </c>
      <c r="BE26" s="8">
        <v>2062</v>
      </c>
      <c r="BF26" s="8">
        <v>974</v>
      </c>
      <c r="BG26" s="17">
        <v>0.47235693501454901</v>
      </c>
      <c r="BH26" s="8">
        <v>103</v>
      </c>
      <c r="BI26" s="47">
        <v>333392</v>
      </c>
      <c r="BJ26" s="18">
        <f t="shared" si="13"/>
        <v>-2.0470890423789401</v>
      </c>
      <c r="BK26" s="18">
        <f t="shared" si="14"/>
        <v>0.53649917801731561</v>
      </c>
      <c r="BL26" s="18">
        <f t="shared" si="15"/>
        <v>-1.5105898643616245</v>
      </c>
      <c r="BM26" s="17"/>
      <c r="BN26" s="8"/>
      <c r="BO26" s="17"/>
      <c r="BP26" s="8"/>
      <c r="BQ26" s="8"/>
      <c r="BR26" s="8"/>
      <c r="BS26" s="8"/>
      <c r="BT26" s="8"/>
      <c r="BU26" s="8"/>
      <c r="BV26" s="8"/>
      <c r="BW26" s="8"/>
      <c r="BX26" s="8"/>
    </row>
    <row r="27" spans="1:76" s="2" customFormat="1" ht="19.5" customHeight="1">
      <c r="A27" s="63" t="s">
        <v>153</v>
      </c>
      <c r="B27" s="66">
        <v>15637</v>
      </c>
      <c r="C27" s="67">
        <v>7218</v>
      </c>
      <c r="D27" s="67">
        <v>8419</v>
      </c>
      <c r="E27" s="67">
        <v>267</v>
      </c>
      <c r="F27" s="67">
        <v>1664</v>
      </c>
      <c r="G27" s="68">
        <v>900</v>
      </c>
      <c r="H27" s="68">
        <v>508</v>
      </c>
      <c r="I27" s="68">
        <v>230</v>
      </c>
      <c r="J27" s="67">
        <v>451</v>
      </c>
      <c r="K27" s="67">
        <v>63</v>
      </c>
      <c r="L27" s="65" t="s">
        <v>153</v>
      </c>
      <c r="M27" s="67">
        <v>0</v>
      </c>
      <c r="N27" s="67">
        <v>1845</v>
      </c>
      <c r="O27" s="67">
        <v>9547</v>
      </c>
      <c r="P27" s="67">
        <v>156</v>
      </c>
      <c r="Q27" s="67">
        <v>6</v>
      </c>
      <c r="R27" s="67">
        <v>16111</v>
      </c>
      <c r="S27" s="67">
        <v>7382</v>
      </c>
      <c r="T27" s="67">
        <v>8729</v>
      </c>
      <c r="U27" s="67">
        <v>366</v>
      </c>
      <c r="V27" s="67">
        <v>1649</v>
      </c>
      <c r="W27" s="68">
        <v>948</v>
      </c>
      <c r="X27" s="68">
        <v>599</v>
      </c>
      <c r="Y27" s="68">
        <v>258</v>
      </c>
      <c r="Z27" s="67">
        <v>544</v>
      </c>
      <c r="AA27" s="67">
        <v>95</v>
      </c>
      <c r="AB27" s="67">
        <v>0</v>
      </c>
      <c r="AC27" s="67">
        <v>2031</v>
      </c>
      <c r="AD27" s="67">
        <v>9610</v>
      </c>
      <c r="AE27" s="67">
        <v>2</v>
      </c>
      <c r="AF27" s="65" t="s">
        <v>153</v>
      </c>
      <c r="AG27" s="67">
        <v>9</v>
      </c>
      <c r="AH27" s="67">
        <v>11191</v>
      </c>
      <c r="AI27" s="67">
        <v>11191</v>
      </c>
      <c r="AJ27" s="71">
        <v>2620</v>
      </c>
      <c r="AK27" s="71">
        <v>1379</v>
      </c>
      <c r="AL27" s="71">
        <v>1241</v>
      </c>
      <c r="AM27" s="71">
        <v>3275</v>
      </c>
      <c r="AN27" s="71">
        <v>2071</v>
      </c>
      <c r="AO27" s="71">
        <v>1204</v>
      </c>
      <c r="AP27" s="78">
        <v>7.8757080998050606</v>
      </c>
      <c r="AQ27" s="78">
        <v>9.8446351247563264</v>
      </c>
      <c r="AR27" s="79">
        <v>-1.9689270249512658</v>
      </c>
      <c r="AS27" s="78">
        <v>46.969100777661971</v>
      </c>
      <c r="AT27" s="78">
        <v>48.392861970257208</v>
      </c>
      <c r="AU27" s="78">
        <v>2064</v>
      </c>
      <c r="AV27" s="78">
        <v>6.2043746251899412</v>
      </c>
      <c r="AW27" s="78">
        <v>911</v>
      </c>
      <c r="AX27" s="78">
        <v>2.7384618621841263</v>
      </c>
      <c r="AY27" s="8"/>
      <c r="AZ27" s="8">
        <v>104</v>
      </c>
      <c r="BA27" s="47">
        <v>331945</v>
      </c>
      <c r="BB27" s="19">
        <v>46.969100777661971</v>
      </c>
      <c r="BC27" s="8">
        <v>332921</v>
      </c>
      <c r="BD27" s="19">
        <v>48.392861970257208</v>
      </c>
      <c r="BE27" s="8">
        <v>2064</v>
      </c>
      <c r="BF27" s="8">
        <v>911</v>
      </c>
      <c r="BG27" s="17">
        <v>0.44137596899224807</v>
      </c>
      <c r="BH27" s="8">
        <v>104</v>
      </c>
      <c r="BI27" s="47">
        <v>331945</v>
      </c>
      <c r="BJ27" s="18">
        <f t="shared" si="13"/>
        <v>-1.9689270249512658</v>
      </c>
      <c r="BK27" s="18">
        <f t="shared" si="14"/>
        <v>-1.4237611925952365</v>
      </c>
      <c r="BL27" s="18">
        <f t="shared" si="15"/>
        <v>-3.3926882175465023</v>
      </c>
      <c r="BM27" s="17"/>
      <c r="BN27" s="8"/>
      <c r="BO27" s="17"/>
      <c r="BP27" s="8"/>
      <c r="BQ27" s="8"/>
      <c r="BR27" s="8"/>
      <c r="BS27" s="8"/>
      <c r="BT27" s="8"/>
      <c r="BU27" s="8"/>
      <c r="BV27" s="8"/>
      <c r="BW27" s="8"/>
      <c r="BX27" s="8"/>
    </row>
    <row r="28" spans="1:76" s="2" customFormat="1" ht="19.5" customHeight="1">
      <c r="A28" s="63" t="s">
        <v>155</v>
      </c>
      <c r="B28" s="66">
        <v>14251</v>
      </c>
      <c r="C28" s="67">
        <v>6578</v>
      </c>
      <c r="D28" s="67">
        <v>7673</v>
      </c>
      <c r="E28" s="67">
        <v>295</v>
      </c>
      <c r="F28" s="67">
        <v>1540</v>
      </c>
      <c r="G28" s="68">
        <v>821</v>
      </c>
      <c r="H28" s="68">
        <v>482</v>
      </c>
      <c r="I28" s="68">
        <v>217</v>
      </c>
      <c r="J28" s="67">
        <v>476</v>
      </c>
      <c r="K28" s="67">
        <v>48</v>
      </c>
      <c r="L28" s="65" t="s">
        <v>155</v>
      </c>
      <c r="M28" s="67">
        <v>4</v>
      </c>
      <c r="N28" s="67">
        <v>1880</v>
      </c>
      <c r="O28" s="67">
        <v>8293</v>
      </c>
      <c r="P28" s="67">
        <v>192</v>
      </c>
      <c r="Q28" s="67">
        <v>3</v>
      </c>
      <c r="R28" s="67">
        <v>14189</v>
      </c>
      <c r="S28" s="67">
        <v>6511</v>
      </c>
      <c r="T28" s="67">
        <v>7678</v>
      </c>
      <c r="U28" s="67">
        <v>346</v>
      </c>
      <c r="V28" s="67">
        <v>1463</v>
      </c>
      <c r="W28" s="68">
        <v>779</v>
      </c>
      <c r="X28" s="68">
        <v>604</v>
      </c>
      <c r="Y28" s="68">
        <v>238</v>
      </c>
      <c r="Z28" s="67">
        <v>468</v>
      </c>
      <c r="AA28" s="67">
        <v>51</v>
      </c>
      <c r="AB28" s="67">
        <v>1</v>
      </c>
      <c r="AC28" s="67">
        <v>1819</v>
      </c>
      <c r="AD28" s="67">
        <v>8407</v>
      </c>
      <c r="AE28" s="67">
        <v>10</v>
      </c>
      <c r="AF28" s="65" t="s">
        <v>155</v>
      </c>
      <c r="AG28" s="67">
        <v>3</v>
      </c>
      <c r="AH28" s="67">
        <v>10154</v>
      </c>
      <c r="AI28" s="67">
        <v>10154</v>
      </c>
      <c r="AJ28" s="71">
        <v>2669</v>
      </c>
      <c r="AK28" s="71">
        <v>1369</v>
      </c>
      <c r="AL28" s="71">
        <v>1300</v>
      </c>
      <c r="AM28" s="71">
        <v>3413</v>
      </c>
      <c r="AN28" s="71">
        <v>2168</v>
      </c>
      <c r="AO28" s="71">
        <v>1245</v>
      </c>
      <c r="AP28" s="78">
        <v>8.0530311259157354</v>
      </c>
      <c r="AQ28" s="78">
        <v>10.297862582521693</v>
      </c>
      <c r="AR28" s="79">
        <v>-2.244831456605958</v>
      </c>
      <c r="AS28" s="78">
        <v>42.872528609764025</v>
      </c>
      <c r="AT28" s="78">
        <v>42.686008591954369</v>
      </c>
      <c r="AU28" s="78">
        <v>2086</v>
      </c>
      <c r="AV28" s="78">
        <v>6.2939763689247741</v>
      </c>
      <c r="AW28" s="78">
        <v>874</v>
      </c>
      <c r="AX28" s="78">
        <v>2.6370735121957107</v>
      </c>
      <c r="AY28" s="8"/>
      <c r="AZ28" s="8">
        <v>105</v>
      </c>
      <c r="BA28" s="47">
        <v>330911</v>
      </c>
      <c r="BB28" s="19">
        <v>42.998781032381089</v>
      </c>
      <c r="BC28" s="8">
        <v>331428</v>
      </c>
      <c r="BD28" s="19">
        <v>42.811711744330594</v>
      </c>
      <c r="BE28" s="8">
        <v>2086</v>
      </c>
      <c r="BF28" s="8">
        <v>874</v>
      </c>
      <c r="BG28" s="17">
        <v>0.41898370086289549</v>
      </c>
      <c r="BH28" s="8">
        <v>105</v>
      </c>
      <c r="BI28" s="47">
        <v>330911</v>
      </c>
      <c r="BJ28" s="18">
        <f t="shared" si="13"/>
        <v>-2.244831456605958</v>
      </c>
      <c r="BK28" s="18">
        <f t="shared" si="14"/>
        <v>0.18706928805049472</v>
      </c>
      <c r="BL28" s="18">
        <f t="shared" si="15"/>
        <v>-2.0577621685554632</v>
      </c>
      <c r="BM28" s="17"/>
      <c r="BN28" s="8"/>
      <c r="BO28" s="17"/>
      <c r="BP28" s="8"/>
      <c r="BQ28" s="8"/>
      <c r="BR28" s="8"/>
      <c r="BS28" s="8"/>
      <c r="BT28" s="8"/>
      <c r="BU28" s="8"/>
      <c r="BV28" s="8"/>
      <c r="BW28" s="8"/>
      <c r="BX28" s="8"/>
    </row>
    <row r="29" spans="1:76" s="2" customFormat="1" ht="19.5" customHeight="1">
      <c r="A29" s="63" t="s">
        <v>156</v>
      </c>
      <c r="B29" s="66">
        <v>13641</v>
      </c>
      <c r="C29" s="67">
        <v>6221</v>
      </c>
      <c r="D29" s="67">
        <v>7420</v>
      </c>
      <c r="E29" s="67">
        <v>289</v>
      </c>
      <c r="F29" s="67">
        <v>1430</v>
      </c>
      <c r="G29" s="68">
        <v>693</v>
      </c>
      <c r="H29" s="68">
        <v>450</v>
      </c>
      <c r="I29" s="68">
        <v>217</v>
      </c>
      <c r="J29" s="67">
        <v>395</v>
      </c>
      <c r="K29" s="67">
        <v>53</v>
      </c>
      <c r="L29" s="65" t="s">
        <v>156</v>
      </c>
      <c r="M29" s="67">
        <v>4</v>
      </c>
      <c r="N29" s="67">
        <v>1671</v>
      </c>
      <c r="O29" s="67">
        <v>8288</v>
      </c>
      <c r="P29" s="67">
        <v>150</v>
      </c>
      <c r="Q29" s="67">
        <v>4</v>
      </c>
      <c r="R29" s="67">
        <v>13924</v>
      </c>
      <c r="S29" s="67">
        <v>6364</v>
      </c>
      <c r="T29" s="67">
        <v>7560</v>
      </c>
      <c r="U29" s="67">
        <v>319</v>
      </c>
      <c r="V29" s="67">
        <v>1419</v>
      </c>
      <c r="W29" s="68">
        <v>794</v>
      </c>
      <c r="X29" s="68">
        <v>581</v>
      </c>
      <c r="Y29" s="68">
        <v>206</v>
      </c>
      <c r="Z29" s="67">
        <v>443</v>
      </c>
      <c r="AA29" s="67">
        <v>88</v>
      </c>
      <c r="AB29" s="67">
        <v>0</v>
      </c>
      <c r="AC29" s="67">
        <v>1777</v>
      </c>
      <c r="AD29" s="67">
        <v>8288</v>
      </c>
      <c r="AE29" s="67">
        <v>1</v>
      </c>
      <c r="AF29" s="65" t="s">
        <v>156</v>
      </c>
      <c r="AG29" s="67">
        <v>2</v>
      </c>
      <c r="AH29" s="67">
        <v>10375</v>
      </c>
      <c r="AI29" s="67">
        <v>10375</v>
      </c>
      <c r="AJ29" s="71">
        <v>2372</v>
      </c>
      <c r="AK29" s="71">
        <v>1244</v>
      </c>
      <c r="AL29" s="71">
        <v>1128</v>
      </c>
      <c r="AM29" s="71">
        <v>3300</v>
      </c>
      <c r="AN29" s="71">
        <v>2066</v>
      </c>
      <c r="AO29" s="71">
        <v>1234</v>
      </c>
      <c r="AP29" s="78">
        <v>7.1569088912222263</v>
      </c>
      <c r="AQ29" s="78">
        <v>9.9569137188167574</v>
      </c>
      <c r="AR29" s="79">
        <v>-2.8000048275945311</v>
      </c>
      <c r="AS29" s="78">
        <v>42.872528609764025</v>
      </c>
      <c r="AT29" s="78">
        <v>42.686008591954369</v>
      </c>
      <c r="AU29" s="78">
        <v>2008</v>
      </c>
      <c r="AV29" s="78">
        <v>6.0586311355709235</v>
      </c>
      <c r="AW29" s="78">
        <v>957</v>
      </c>
      <c r="AX29" s="78">
        <v>2.8875049784568594</v>
      </c>
      <c r="AY29" s="8"/>
      <c r="AZ29" s="8">
        <v>106</v>
      </c>
      <c r="BA29" s="47">
        <v>329237</v>
      </c>
      <c r="BB29" s="19">
        <v>41.262466310335128</v>
      </c>
      <c r="BC29" s="8">
        <v>330591</v>
      </c>
      <c r="BD29" s="19">
        <v>42.118508973323529</v>
      </c>
      <c r="BE29" s="8">
        <v>2008</v>
      </c>
      <c r="BF29" s="8">
        <v>957</v>
      </c>
      <c r="BG29" s="17">
        <v>0.47659362549800799</v>
      </c>
      <c r="BH29" s="8">
        <v>106</v>
      </c>
      <c r="BI29" s="47">
        <v>330911</v>
      </c>
      <c r="BJ29" s="18">
        <f t="shared" si="13"/>
        <v>-2.8000048275945311</v>
      </c>
      <c r="BK29" s="18">
        <f t="shared" si="14"/>
        <v>-0.85604266298840059</v>
      </c>
      <c r="BL29" s="18">
        <f t="shared" si="15"/>
        <v>-3.6560474905829317</v>
      </c>
      <c r="BM29" s="17"/>
      <c r="BN29" s="8"/>
      <c r="BO29" s="17"/>
      <c r="BP29" s="8"/>
      <c r="BQ29" s="8"/>
      <c r="BR29" s="8"/>
      <c r="BS29" s="8"/>
      <c r="BT29" s="8"/>
      <c r="BU29" s="8"/>
      <c r="BV29" s="8"/>
      <c r="BW29" s="8"/>
      <c r="BX29" s="8"/>
    </row>
    <row r="30" spans="1:76" s="2" customFormat="1" ht="19.5" customHeight="1">
      <c r="A30" s="63" t="s">
        <v>157</v>
      </c>
      <c r="B30" s="66">
        <v>15333</v>
      </c>
      <c r="C30" s="67">
        <v>7239</v>
      </c>
      <c r="D30" s="67">
        <v>8094</v>
      </c>
      <c r="E30" s="67">
        <v>300</v>
      </c>
      <c r="F30" s="67">
        <v>1780</v>
      </c>
      <c r="G30" s="68">
        <v>825</v>
      </c>
      <c r="H30" s="68">
        <v>510</v>
      </c>
      <c r="I30" s="68">
        <v>230</v>
      </c>
      <c r="J30" s="67">
        <v>491</v>
      </c>
      <c r="K30" s="67">
        <v>61</v>
      </c>
      <c r="L30" s="65" t="s">
        <v>157</v>
      </c>
      <c r="M30" s="67">
        <v>1</v>
      </c>
      <c r="N30" s="67">
        <v>1900</v>
      </c>
      <c r="O30" s="67">
        <v>9075</v>
      </c>
      <c r="P30" s="67">
        <v>159</v>
      </c>
      <c r="Q30" s="67">
        <v>1</v>
      </c>
      <c r="R30" s="67">
        <v>15221</v>
      </c>
      <c r="S30" s="67">
        <v>7094</v>
      </c>
      <c r="T30" s="67">
        <v>8127</v>
      </c>
      <c r="U30" s="67">
        <v>356</v>
      </c>
      <c r="V30" s="67">
        <v>1547</v>
      </c>
      <c r="W30" s="68">
        <v>811</v>
      </c>
      <c r="X30" s="68">
        <v>581</v>
      </c>
      <c r="Y30" s="68">
        <v>277</v>
      </c>
      <c r="Z30" s="67">
        <v>469</v>
      </c>
      <c r="AA30" s="67">
        <v>87</v>
      </c>
      <c r="AB30" s="67">
        <v>0</v>
      </c>
      <c r="AC30" s="67">
        <v>1940</v>
      </c>
      <c r="AD30" s="67">
        <v>9146</v>
      </c>
      <c r="AE30" s="67">
        <v>5</v>
      </c>
      <c r="AF30" s="65" t="s">
        <v>157</v>
      </c>
      <c r="AG30" s="67">
        <v>2</v>
      </c>
      <c r="AH30" s="67">
        <v>9875</v>
      </c>
      <c r="AI30" s="67">
        <v>9875</v>
      </c>
      <c r="AJ30" s="71">
        <v>2390</v>
      </c>
      <c r="AK30" s="71">
        <v>1249</v>
      </c>
      <c r="AL30" s="71">
        <v>1141</v>
      </c>
      <c r="AM30" s="71">
        <v>3501</v>
      </c>
      <c r="AN30" s="71">
        <v>2150</v>
      </c>
      <c r="AO30" s="71">
        <v>1351</v>
      </c>
      <c r="AP30" s="78">
        <v>7.2112193296884994</v>
      </c>
      <c r="AQ30" s="78">
        <v>10.56338028169014</v>
      </c>
      <c r="AR30" s="79">
        <v>-3.3521609520016407</v>
      </c>
      <c r="AS30" s="78">
        <v>42.872528609764025</v>
      </c>
      <c r="AT30" s="78">
        <v>42.686008591954369</v>
      </c>
      <c r="AU30" s="78">
        <v>1894</v>
      </c>
      <c r="AV30" s="78">
        <v>5.7146650252845257</v>
      </c>
      <c r="AW30" s="78">
        <v>936</v>
      </c>
      <c r="AX30" s="78">
        <v>2.8241428002462072</v>
      </c>
      <c r="AY30" s="8"/>
      <c r="AZ30" s="8">
        <v>107</v>
      </c>
      <c r="BA30" s="47">
        <v>327968</v>
      </c>
      <c r="BB30" s="19">
        <v>46.380572973855912</v>
      </c>
      <c r="BC30" s="8">
        <v>330591</v>
      </c>
      <c r="BD30" s="19">
        <v>46.041785771542479</v>
      </c>
      <c r="BE30" s="8">
        <v>1894</v>
      </c>
      <c r="BF30" s="8">
        <v>936</v>
      </c>
      <c r="BG30" s="17">
        <v>0.49419218585005281</v>
      </c>
      <c r="BH30" s="8">
        <v>107</v>
      </c>
      <c r="BI30" s="47">
        <v>327968</v>
      </c>
      <c r="BJ30" s="18">
        <f t="shared" si="13"/>
        <v>-3.3521609520016407</v>
      </c>
      <c r="BK30" s="18">
        <f t="shared" si="14"/>
        <v>0.33878720231343351</v>
      </c>
      <c r="BL30" s="18">
        <v>-3.0133737496882071</v>
      </c>
      <c r="BM30" s="17"/>
      <c r="BN30" s="8"/>
      <c r="BO30" s="17"/>
      <c r="BP30" s="8"/>
      <c r="BQ30" s="8"/>
      <c r="BR30" s="8"/>
      <c r="BS30" s="8"/>
      <c r="BT30" s="8"/>
      <c r="BU30" s="8"/>
      <c r="BV30" s="8"/>
      <c r="BW30" s="8"/>
      <c r="BX30" s="8"/>
    </row>
    <row r="31" spans="1:76" s="2" customFormat="1" ht="19.5" customHeight="1">
      <c r="A31" s="63" t="s">
        <v>158</v>
      </c>
      <c r="B31" s="66">
        <f>SUM(C31:D31)</f>
        <v>13629</v>
      </c>
      <c r="C31" s="67">
        <f>SUM(C32:C44)</f>
        <v>6206</v>
      </c>
      <c r="D31" s="67">
        <f>SUM(D32:D44)</f>
        <v>7423</v>
      </c>
      <c r="E31" s="67">
        <f t="shared" ref="E31:N31" si="16">SUM(E32:E44)</f>
        <v>296</v>
      </c>
      <c r="F31" s="67">
        <f t="shared" si="16"/>
        <v>1331</v>
      </c>
      <c r="G31" s="67">
        <f t="shared" si="16"/>
        <v>743</v>
      </c>
      <c r="H31" s="67">
        <f t="shared" si="16"/>
        <v>454</v>
      </c>
      <c r="I31" s="67">
        <f t="shared" si="16"/>
        <v>211</v>
      </c>
      <c r="J31" s="67">
        <f t="shared" si="16"/>
        <v>431</v>
      </c>
      <c r="K31" s="67">
        <f t="shared" si="16"/>
        <v>84</v>
      </c>
      <c r="L31" s="65" t="s">
        <v>158</v>
      </c>
      <c r="M31" s="67">
        <f>SUM(M32:M44)</f>
        <v>0</v>
      </c>
      <c r="N31" s="67">
        <f t="shared" si="16"/>
        <v>1750</v>
      </c>
      <c r="O31" s="67">
        <f>SUM(O32:O44)</f>
        <v>8167</v>
      </c>
      <c r="P31" s="67">
        <f>SUM(P32:P44)</f>
        <v>155</v>
      </c>
      <c r="Q31" s="67">
        <f>SUM(Q32:Q44)</f>
        <v>7</v>
      </c>
      <c r="R31" s="67">
        <f>SUM(S31:T31)</f>
        <v>14061</v>
      </c>
      <c r="S31" s="67">
        <f>SUM(S32:S44)</f>
        <v>6412</v>
      </c>
      <c r="T31" s="67">
        <f>SUM(T32:T44)</f>
        <v>7649</v>
      </c>
      <c r="U31" s="67">
        <f t="shared" ref="U31:AD31" si="17">SUM(U32:U44)</f>
        <v>332</v>
      </c>
      <c r="V31" s="67">
        <f t="shared" si="17"/>
        <v>1602</v>
      </c>
      <c r="W31" s="67">
        <f t="shared" si="17"/>
        <v>766</v>
      </c>
      <c r="X31" s="67">
        <f t="shared" si="17"/>
        <v>523</v>
      </c>
      <c r="Y31" s="67">
        <f t="shared" si="17"/>
        <v>254</v>
      </c>
      <c r="Z31" s="67">
        <f t="shared" si="17"/>
        <v>495</v>
      </c>
      <c r="AA31" s="67">
        <f t="shared" si="17"/>
        <v>93</v>
      </c>
      <c r="AB31" s="67">
        <f t="shared" si="17"/>
        <v>0</v>
      </c>
      <c r="AC31" s="67">
        <f t="shared" si="17"/>
        <v>1818</v>
      </c>
      <c r="AD31" s="67">
        <f t="shared" si="17"/>
        <v>8167</v>
      </c>
      <c r="AE31" s="67">
        <f>SUM(AE32:AE44)</f>
        <v>4</v>
      </c>
      <c r="AF31" s="65" t="s">
        <v>158</v>
      </c>
      <c r="AG31" s="67">
        <f>SUM(AG32:AG44)</f>
        <v>7</v>
      </c>
      <c r="AH31" s="67">
        <f>SUM(AH32:AH44)</f>
        <v>9126</v>
      </c>
      <c r="AI31" s="67">
        <f>SUM(AI32:AI44)</f>
        <v>9126</v>
      </c>
      <c r="AJ31" s="67">
        <f>SUM(AK31:AL31,AJ32:AJ44)/2</f>
        <v>2430</v>
      </c>
      <c r="AK31" s="67">
        <f>SUM(AK32:AK44)</f>
        <v>1285</v>
      </c>
      <c r="AL31" s="67">
        <f>SUM(AL32:AL44)</f>
        <v>1145</v>
      </c>
      <c r="AM31" s="67">
        <f>SUM(AM32:AM44)</f>
        <v>3280</v>
      </c>
      <c r="AN31" s="67">
        <f>SUM(AN32:AN44)</f>
        <v>2044</v>
      </c>
      <c r="AO31" s="67">
        <f>SUM(AO32:AO44)</f>
        <v>1236</v>
      </c>
      <c r="AP31" s="78">
        <f>SUM(AJ31/'[1]期中人口(不印)'!R2)*1000</f>
        <v>7.3319091929468847</v>
      </c>
      <c r="AQ31" s="78">
        <f>SUM(AM31/'[1]期中人口(不印)'!R2)*1000</f>
        <v>9.8965687871875652</v>
      </c>
      <c r="AR31" s="79">
        <f>AP31-AQ31</f>
        <v>-2.5646595942406805</v>
      </c>
      <c r="AS31" s="78">
        <v>42.872528609764025</v>
      </c>
      <c r="AT31" s="78">
        <v>42.686008591954369</v>
      </c>
      <c r="AU31" s="71">
        <f>SUM(AU32:AU44)</f>
        <v>1906</v>
      </c>
      <c r="AV31" s="78">
        <f>SUM(AU31/'[1]期中人口(不印)'!R2)*1000</f>
        <v>5.7508719842620417</v>
      </c>
      <c r="AW31" s="71">
        <f>SUM(AW32:AW44)</f>
        <v>950</v>
      </c>
      <c r="AX31" s="78">
        <f>SUM(AW31/'[1]期中人口(不印)'!R2)*1000</f>
        <v>2.8663842523866419</v>
      </c>
      <c r="AY31" s="8"/>
      <c r="AZ31" s="8">
        <v>108</v>
      </c>
      <c r="BA31" s="42">
        <v>326247</v>
      </c>
      <c r="BB31" s="19">
        <f t="shared" ref="BB31" si="18">(B31/BC31)*1000</f>
        <v>41.413447747769652</v>
      </c>
      <c r="BC31" s="8">
        <f>SUM(BA31,BA27)/2</f>
        <v>329096</v>
      </c>
      <c r="BD31" s="19">
        <f t="shared" ref="BD31" si="19">(R31/BC31)*1000</f>
        <v>42.726134623331795</v>
      </c>
      <c r="BE31" s="8">
        <f>AU31</f>
        <v>1906</v>
      </c>
      <c r="BF31" s="8">
        <f>AW31</f>
        <v>950</v>
      </c>
      <c r="BG31" s="17">
        <f>BF31/BE31</f>
        <v>0.49842602308499473</v>
      </c>
      <c r="BH31" s="8">
        <v>108</v>
      </c>
      <c r="BI31" s="81">
        <v>326247</v>
      </c>
      <c r="BJ31" s="18">
        <f t="shared" si="13"/>
        <v>-2.5646595942406805</v>
      </c>
      <c r="BK31" s="18">
        <f t="shared" si="14"/>
        <v>-1.312686875562143</v>
      </c>
      <c r="BL31" s="18">
        <f t="shared" si="15"/>
        <v>-3.8773464698028235</v>
      </c>
      <c r="BM31" s="17"/>
      <c r="BN31" s="8"/>
      <c r="BO31" s="17"/>
      <c r="BP31" s="8"/>
      <c r="BQ31" s="8"/>
      <c r="BR31" s="8"/>
      <c r="BS31" s="8"/>
      <c r="BT31" s="8"/>
      <c r="BU31" s="8"/>
      <c r="BV31" s="8"/>
      <c r="BW31" s="8"/>
      <c r="BX31" s="8"/>
    </row>
    <row r="32" spans="1:76" s="2" customFormat="1" ht="19.5" customHeight="1">
      <c r="A32" s="64" t="s">
        <v>121</v>
      </c>
      <c r="B32" s="66">
        <f t="shared" ref="B32:B44" si="20">SUM(C32:D32)</f>
        <v>4668</v>
      </c>
      <c r="C32" s="67">
        <v>2066</v>
      </c>
      <c r="D32" s="67">
        <v>2602</v>
      </c>
      <c r="E32" s="69">
        <v>137</v>
      </c>
      <c r="F32" s="69">
        <v>418</v>
      </c>
      <c r="G32" s="69">
        <v>328</v>
      </c>
      <c r="H32" s="69">
        <v>145</v>
      </c>
      <c r="I32" s="69">
        <v>71</v>
      </c>
      <c r="J32" s="69">
        <v>145</v>
      </c>
      <c r="K32" s="69">
        <v>34</v>
      </c>
      <c r="L32" s="64" t="s">
        <v>121</v>
      </c>
      <c r="M32" s="67">
        <v>0</v>
      </c>
      <c r="N32" s="67">
        <v>534</v>
      </c>
      <c r="O32" s="67">
        <v>2796</v>
      </c>
      <c r="P32" s="69">
        <v>60</v>
      </c>
      <c r="Q32" s="67">
        <v>0</v>
      </c>
      <c r="R32" s="67">
        <f>SUM(S32:T32)</f>
        <v>4911</v>
      </c>
      <c r="S32" s="69">
        <v>2224</v>
      </c>
      <c r="T32" s="69">
        <v>2687</v>
      </c>
      <c r="U32" s="69">
        <v>164</v>
      </c>
      <c r="V32" s="69">
        <v>491</v>
      </c>
      <c r="W32" s="69">
        <v>324</v>
      </c>
      <c r="X32" s="69">
        <v>173</v>
      </c>
      <c r="Y32" s="69">
        <v>80</v>
      </c>
      <c r="Z32" s="69">
        <v>173</v>
      </c>
      <c r="AA32" s="69">
        <v>28</v>
      </c>
      <c r="AB32" s="67" t="s">
        <v>100</v>
      </c>
      <c r="AC32" s="67">
        <v>524</v>
      </c>
      <c r="AD32" s="67">
        <v>2953</v>
      </c>
      <c r="AE32" s="67">
        <v>0</v>
      </c>
      <c r="AF32" s="64" t="s">
        <v>135</v>
      </c>
      <c r="AG32" s="72">
        <v>1</v>
      </c>
      <c r="AH32" s="67">
        <v>4130</v>
      </c>
      <c r="AI32" s="67">
        <v>4130</v>
      </c>
      <c r="AJ32" s="67">
        <f t="shared" ref="AJ32:AJ44" si="21">SUM(AK32:AL32)</f>
        <v>707</v>
      </c>
      <c r="AK32" s="67">
        <v>375</v>
      </c>
      <c r="AL32" s="67">
        <v>332</v>
      </c>
      <c r="AM32" s="67">
        <f>SUM(AN32:AO32)</f>
        <v>818</v>
      </c>
      <c r="AN32" s="69">
        <v>510</v>
      </c>
      <c r="AO32" s="69">
        <v>308</v>
      </c>
      <c r="AP32" s="78">
        <f>SUM(AJ32/'[1]期中人口(不印)'!R4)*1000</f>
        <v>6.7091166171628123</v>
      </c>
      <c r="AQ32" s="78">
        <f>SUM(AM32/'[1]期中人口(不印)'!R4)*1000</f>
        <v>7.7624574156141168</v>
      </c>
      <c r="AR32" s="79">
        <f>AP32-AQ32</f>
        <v>-1.0533407984513046</v>
      </c>
      <c r="AS32" s="78">
        <v>44.325719545640027</v>
      </c>
      <c r="AT32" s="78">
        <v>48.757342544529742</v>
      </c>
      <c r="AU32" s="69">
        <v>623</v>
      </c>
      <c r="AV32" s="78">
        <f>SUM(AU32/'[1]期中人口(不印)'!R4)*1000</f>
        <v>5.9119938507672307</v>
      </c>
      <c r="AW32" s="69">
        <v>307</v>
      </c>
      <c r="AX32" s="78">
        <f>SUM(AW32/'[1]期中人口(不印)'!R4)*1000</f>
        <v>2.9132939200409949</v>
      </c>
      <c r="AY32" s="41"/>
      <c r="AZ32" s="8"/>
      <c r="BA32" s="19"/>
      <c r="BB32" s="8"/>
      <c r="BC32" s="14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</row>
    <row r="33" spans="1:77" s="2" customFormat="1" ht="19.5" customHeight="1">
      <c r="A33" s="64" t="s">
        <v>122</v>
      </c>
      <c r="B33" s="66">
        <f t="shared" si="20"/>
        <v>334</v>
      </c>
      <c r="C33" s="67">
        <v>164</v>
      </c>
      <c r="D33" s="67">
        <v>170</v>
      </c>
      <c r="E33" s="69">
        <v>7</v>
      </c>
      <c r="F33" s="69">
        <v>41</v>
      </c>
      <c r="G33" s="69">
        <v>15</v>
      </c>
      <c r="H33" s="69">
        <v>12</v>
      </c>
      <c r="I33" s="69">
        <v>10</v>
      </c>
      <c r="J33" s="69">
        <v>7</v>
      </c>
      <c r="K33" s="67">
        <v>4</v>
      </c>
      <c r="L33" s="64" t="s">
        <v>122</v>
      </c>
      <c r="M33" s="67">
        <v>0</v>
      </c>
      <c r="N33" s="67">
        <v>43</v>
      </c>
      <c r="O33" s="67">
        <v>183</v>
      </c>
      <c r="P33" s="69">
        <v>9</v>
      </c>
      <c r="Q33" s="67">
        <v>3</v>
      </c>
      <c r="R33" s="67">
        <f t="shared" ref="R33:R44" si="22">SUM(S33:T33)</f>
        <v>307</v>
      </c>
      <c r="S33" s="69">
        <v>141</v>
      </c>
      <c r="T33" s="69">
        <v>166</v>
      </c>
      <c r="U33" s="69">
        <v>5</v>
      </c>
      <c r="V33" s="69">
        <v>57</v>
      </c>
      <c r="W33" s="69">
        <v>20</v>
      </c>
      <c r="X33" s="69">
        <v>9</v>
      </c>
      <c r="Y33" s="69">
        <v>10</v>
      </c>
      <c r="Z33" s="69">
        <v>20</v>
      </c>
      <c r="AA33" s="67">
        <v>2</v>
      </c>
      <c r="AB33" s="67">
        <v>0</v>
      </c>
      <c r="AC33" s="67">
        <v>37</v>
      </c>
      <c r="AD33" s="67">
        <v>146</v>
      </c>
      <c r="AE33" s="67" t="s">
        <v>100</v>
      </c>
      <c r="AF33" s="64" t="s">
        <v>136</v>
      </c>
      <c r="AG33" s="67">
        <v>1</v>
      </c>
      <c r="AH33" s="67">
        <v>145</v>
      </c>
      <c r="AI33" s="67">
        <v>145</v>
      </c>
      <c r="AJ33" s="67">
        <f t="shared" si="21"/>
        <v>98</v>
      </c>
      <c r="AK33" s="67">
        <v>51</v>
      </c>
      <c r="AL33" s="67">
        <v>47</v>
      </c>
      <c r="AM33" s="67">
        <f t="shared" ref="AM33:AM44" si="23">SUM(AN33:AO33)</f>
        <v>145</v>
      </c>
      <c r="AN33" s="69">
        <v>84</v>
      </c>
      <c r="AO33" s="69">
        <v>61</v>
      </c>
      <c r="AP33" s="78">
        <f>SUM(AJ33/'[1]期中人口(不印)'!R5)*1000</f>
        <v>8.8611600886115998</v>
      </c>
      <c r="AQ33" s="78">
        <f>SUM(AM33/'[1]期中人口(不印)'!R5)*1000</f>
        <v>13.110900131109002</v>
      </c>
      <c r="AR33" s="79">
        <f t="shared" ref="AR33:AR44" si="24">AP33-AQ33</f>
        <v>-4.2497400424974021</v>
      </c>
      <c r="AS33" s="78">
        <v>31.194900311949002</v>
      </c>
      <c r="AT33" s="78">
        <v>31.285320312853202</v>
      </c>
      <c r="AU33" s="69">
        <v>64</v>
      </c>
      <c r="AV33" s="78">
        <f>SUM(AU33/'[1]期中人口(不印)'!R5)*1000</f>
        <v>5.7868800578688004</v>
      </c>
      <c r="AW33" s="69">
        <v>21</v>
      </c>
      <c r="AX33" s="78">
        <f>SUM(AW33/'[1]期中人口(不印)'!R5)*1000</f>
        <v>1.8988200189882001</v>
      </c>
      <c r="AY33" s="41"/>
      <c r="AZ33" s="8"/>
      <c r="BA33" s="19"/>
      <c r="BB33" s="8"/>
      <c r="BC33" s="14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</row>
    <row r="34" spans="1:77" s="2" customFormat="1" ht="19.5" customHeight="1">
      <c r="A34" s="64" t="s">
        <v>123</v>
      </c>
      <c r="B34" s="66">
        <f t="shared" si="20"/>
        <v>659</v>
      </c>
      <c r="C34" s="67">
        <v>318</v>
      </c>
      <c r="D34" s="67">
        <v>341</v>
      </c>
      <c r="E34" s="69">
        <v>9</v>
      </c>
      <c r="F34" s="69">
        <v>106</v>
      </c>
      <c r="G34" s="69">
        <v>58</v>
      </c>
      <c r="H34" s="69">
        <v>44</v>
      </c>
      <c r="I34" s="69">
        <v>15</v>
      </c>
      <c r="J34" s="69">
        <v>33</v>
      </c>
      <c r="K34" s="69">
        <v>5</v>
      </c>
      <c r="L34" s="64" t="s">
        <v>123</v>
      </c>
      <c r="M34" s="67">
        <v>0</v>
      </c>
      <c r="N34" s="67">
        <v>127</v>
      </c>
      <c r="O34" s="67">
        <v>254</v>
      </c>
      <c r="P34" s="69">
        <v>8</v>
      </c>
      <c r="Q34" s="67">
        <v>0</v>
      </c>
      <c r="R34" s="67">
        <f t="shared" si="22"/>
        <v>743</v>
      </c>
      <c r="S34" s="69">
        <v>319</v>
      </c>
      <c r="T34" s="69">
        <v>424</v>
      </c>
      <c r="U34" s="69">
        <v>24</v>
      </c>
      <c r="V34" s="69">
        <v>96</v>
      </c>
      <c r="W34" s="69">
        <v>45</v>
      </c>
      <c r="X34" s="69">
        <v>47</v>
      </c>
      <c r="Y34" s="69">
        <v>16</v>
      </c>
      <c r="Z34" s="69">
        <v>51</v>
      </c>
      <c r="AA34" s="69">
        <v>7</v>
      </c>
      <c r="AB34" s="67" t="s">
        <v>100</v>
      </c>
      <c r="AC34" s="67">
        <v>149</v>
      </c>
      <c r="AD34" s="67">
        <v>308</v>
      </c>
      <c r="AE34" s="67">
        <v>0</v>
      </c>
      <c r="AF34" s="64" t="s">
        <v>137</v>
      </c>
      <c r="AG34" s="67">
        <v>0</v>
      </c>
      <c r="AH34" s="67">
        <v>443</v>
      </c>
      <c r="AI34" s="67">
        <v>443</v>
      </c>
      <c r="AJ34" s="67">
        <f>SUM(AK34:AL34)</f>
        <v>148</v>
      </c>
      <c r="AK34" s="67">
        <v>89</v>
      </c>
      <c r="AL34" s="67">
        <v>59</v>
      </c>
      <c r="AM34" s="67">
        <f t="shared" si="23"/>
        <v>359</v>
      </c>
      <c r="AN34" s="69">
        <v>216</v>
      </c>
      <c r="AO34" s="69">
        <v>143</v>
      </c>
      <c r="AP34" s="78">
        <f>SUM(AJ34/'[1]期中人口(不印)'!R6)*1000</f>
        <v>5.9493899865334745</v>
      </c>
      <c r="AQ34" s="78">
        <f>SUM(AM34/'[1]期中人口(不印)'!R6)*1000</f>
        <v>14.431290575442688</v>
      </c>
      <c r="AR34" s="79">
        <f t="shared" si="24"/>
        <v>-8.4819005889092125</v>
      </c>
      <c r="AS34" s="78">
        <v>27.978212369103371</v>
      </c>
      <c r="AT34" s="78">
        <v>30.390127228508831</v>
      </c>
      <c r="AU34" s="69">
        <v>129</v>
      </c>
      <c r="AV34" s="78">
        <f>SUM(AU34/'[1]期中人口(不印)'!R6)*1000</f>
        <v>5.1856169477217451</v>
      </c>
      <c r="AW34" s="69">
        <v>61</v>
      </c>
      <c r="AX34" s="78">
        <f>SUM(AW34/'[1]期中人口(不印)'!R6)*1000</f>
        <v>2.452113440395554</v>
      </c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</row>
    <row r="35" spans="1:77" s="4" customFormat="1" ht="19.5" customHeight="1">
      <c r="A35" s="64" t="s">
        <v>124</v>
      </c>
      <c r="B35" s="66">
        <f t="shared" si="20"/>
        <v>1232</v>
      </c>
      <c r="C35" s="67">
        <v>575</v>
      </c>
      <c r="D35" s="67">
        <v>657</v>
      </c>
      <c r="E35" s="69">
        <v>11</v>
      </c>
      <c r="F35" s="69">
        <v>83</v>
      </c>
      <c r="G35" s="69">
        <v>46</v>
      </c>
      <c r="H35" s="69">
        <v>32</v>
      </c>
      <c r="I35" s="69">
        <v>15</v>
      </c>
      <c r="J35" s="69">
        <v>47</v>
      </c>
      <c r="K35" s="69">
        <v>4</v>
      </c>
      <c r="L35" s="64" t="s">
        <v>124</v>
      </c>
      <c r="M35" s="67">
        <v>0</v>
      </c>
      <c r="N35" s="67">
        <v>158</v>
      </c>
      <c r="O35" s="67">
        <v>830</v>
      </c>
      <c r="P35" s="69">
        <v>6</v>
      </c>
      <c r="Q35" s="67" t="s">
        <v>100</v>
      </c>
      <c r="R35" s="67">
        <f t="shared" si="22"/>
        <v>1240</v>
      </c>
      <c r="S35" s="70">
        <v>568</v>
      </c>
      <c r="T35" s="70">
        <v>672</v>
      </c>
      <c r="U35" s="69">
        <v>14</v>
      </c>
      <c r="V35" s="69">
        <v>96</v>
      </c>
      <c r="W35" s="69">
        <v>40</v>
      </c>
      <c r="X35" s="69">
        <v>41</v>
      </c>
      <c r="Y35" s="69">
        <v>24</v>
      </c>
      <c r="Z35" s="69">
        <v>43</v>
      </c>
      <c r="AA35" s="69">
        <v>5</v>
      </c>
      <c r="AB35" s="67">
        <v>0</v>
      </c>
      <c r="AC35" s="67">
        <v>138</v>
      </c>
      <c r="AD35" s="67">
        <v>839</v>
      </c>
      <c r="AE35" s="67">
        <v>0</v>
      </c>
      <c r="AF35" s="64" t="s">
        <v>138</v>
      </c>
      <c r="AG35" s="67" t="s">
        <v>100</v>
      </c>
      <c r="AH35" s="67">
        <v>527</v>
      </c>
      <c r="AI35" s="67">
        <v>527</v>
      </c>
      <c r="AJ35" s="67">
        <f t="shared" si="21"/>
        <v>167</v>
      </c>
      <c r="AK35" s="67">
        <v>78</v>
      </c>
      <c r="AL35" s="67">
        <v>89</v>
      </c>
      <c r="AM35" s="67">
        <f t="shared" si="23"/>
        <v>211</v>
      </c>
      <c r="AN35" s="69">
        <v>140</v>
      </c>
      <c r="AO35" s="69">
        <v>71</v>
      </c>
      <c r="AP35" s="78">
        <f>SUM(AJ35/'[1]期中人口(不印)'!R7)*1000</f>
        <v>8.2489503581131132</v>
      </c>
      <c r="AQ35" s="78">
        <f>SUM(AM35/'[1]期中人口(不印)'!R7)*1000</f>
        <v>10.422326500370461</v>
      </c>
      <c r="AR35" s="79">
        <f t="shared" si="24"/>
        <v>-2.1733761422573483</v>
      </c>
      <c r="AS35" s="78">
        <v>64.41096567053593</v>
      </c>
      <c r="AT35" s="78">
        <v>60.755742158557666</v>
      </c>
      <c r="AU35" s="69">
        <v>101</v>
      </c>
      <c r="AV35" s="78">
        <f>SUM(AU35/'[1]期中人口(不印)'!R7)*1000</f>
        <v>4.9888861447270925</v>
      </c>
      <c r="AW35" s="69">
        <v>66</v>
      </c>
      <c r="AX35" s="78">
        <f>SUM(AW35/'[1]期中人口(不印)'!R7)*1000</f>
        <v>3.2600642133860211</v>
      </c>
      <c r="AY35" s="8"/>
      <c r="AZ35" s="8"/>
      <c r="BA35" s="8"/>
      <c r="BF35" s="8"/>
      <c r="BG35" s="8"/>
      <c r="BH35" s="8"/>
      <c r="BI35" s="8"/>
      <c r="BJ35" s="8"/>
    </row>
    <row r="36" spans="1:77" s="2" customFormat="1" ht="16.5" customHeight="1">
      <c r="A36" s="64" t="s">
        <v>125</v>
      </c>
      <c r="B36" s="66">
        <f t="shared" si="20"/>
        <v>4023</v>
      </c>
      <c r="C36" s="67">
        <v>1813</v>
      </c>
      <c r="D36" s="67">
        <v>2210</v>
      </c>
      <c r="E36" s="69">
        <v>74</v>
      </c>
      <c r="F36" s="69">
        <v>276</v>
      </c>
      <c r="G36" s="69">
        <v>178</v>
      </c>
      <c r="H36" s="69">
        <v>105</v>
      </c>
      <c r="I36" s="69">
        <v>62</v>
      </c>
      <c r="J36" s="69">
        <v>84</v>
      </c>
      <c r="K36" s="69">
        <v>15</v>
      </c>
      <c r="L36" s="64" t="s">
        <v>125</v>
      </c>
      <c r="M36" s="67">
        <v>0</v>
      </c>
      <c r="N36" s="67">
        <v>405</v>
      </c>
      <c r="O36" s="67">
        <v>2776</v>
      </c>
      <c r="P36" s="69">
        <v>48</v>
      </c>
      <c r="Q36" s="67">
        <v>0</v>
      </c>
      <c r="R36" s="67">
        <f t="shared" si="22"/>
        <v>3516</v>
      </c>
      <c r="S36" s="69">
        <v>1628</v>
      </c>
      <c r="T36" s="69">
        <v>1888</v>
      </c>
      <c r="U36" s="69">
        <v>66</v>
      </c>
      <c r="V36" s="69">
        <v>368</v>
      </c>
      <c r="W36" s="69">
        <v>195</v>
      </c>
      <c r="X36" s="69">
        <v>114</v>
      </c>
      <c r="Y36" s="69">
        <v>47</v>
      </c>
      <c r="Z36" s="69">
        <v>101</v>
      </c>
      <c r="AA36" s="69">
        <v>23</v>
      </c>
      <c r="AB36" s="67" t="s">
        <v>100</v>
      </c>
      <c r="AC36" s="67">
        <v>386</v>
      </c>
      <c r="AD36" s="67">
        <v>2213</v>
      </c>
      <c r="AE36" s="67">
        <v>2</v>
      </c>
      <c r="AF36" s="64" t="s">
        <v>139</v>
      </c>
      <c r="AG36" s="67">
        <v>1</v>
      </c>
      <c r="AH36" s="67">
        <v>2227</v>
      </c>
      <c r="AI36" s="67">
        <v>2227</v>
      </c>
      <c r="AJ36" s="67">
        <f t="shared" si="21"/>
        <v>586</v>
      </c>
      <c r="AK36" s="67">
        <v>302</v>
      </c>
      <c r="AL36" s="67">
        <v>284</v>
      </c>
      <c r="AM36" s="67">
        <f t="shared" si="23"/>
        <v>690</v>
      </c>
      <c r="AN36" s="69">
        <v>430</v>
      </c>
      <c r="AO36" s="69">
        <v>260</v>
      </c>
      <c r="AP36" s="78">
        <f>SUM(AJ36/'[1]期中人口(不印)'!R8)*1000</f>
        <v>7.0223372639248396</v>
      </c>
      <c r="AQ36" s="78">
        <f>SUM(AM36/'[1]期中人口(不印)'!R8)*1000</f>
        <v>8.2686223756111588</v>
      </c>
      <c r="AR36" s="79">
        <f t="shared" si="24"/>
        <v>-1.2462851116863192</v>
      </c>
      <c r="AS36" s="78">
        <v>49.419998082638294</v>
      </c>
      <c r="AT36" s="78">
        <v>44.338989550378685</v>
      </c>
      <c r="AU36" s="69">
        <v>483</v>
      </c>
      <c r="AV36" s="78">
        <f>SUM(AU36/'[1]期中人口(不印)'!R8)*1000</f>
        <v>5.7880356629278111</v>
      </c>
      <c r="AW36" s="69">
        <v>213</v>
      </c>
      <c r="AX36" s="78">
        <f>SUM(AW36/'[1]期中人口(不印)'!R8)*1000</f>
        <v>2.5524877768190968</v>
      </c>
      <c r="AY36" s="8"/>
      <c r="AZ36" s="8"/>
      <c r="BA36" s="8"/>
      <c r="BB36" s="8"/>
      <c r="BC36" s="8"/>
      <c r="BD36" s="8"/>
      <c r="BE36" s="8"/>
      <c r="BF36" s="8"/>
      <c r="BG36" s="4"/>
      <c r="BH36" s="4"/>
      <c r="BI36" s="4"/>
      <c r="BJ36" s="4"/>
      <c r="BK36" s="4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</row>
    <row r="37" spans="1:77" s="2" customFormat="1" ht="19.5" customHeight="1">
      <c r="A37" s="64" t="s">
        <v>126</v>
      </c>
      <c r="B37" s="66">
        <f t="shared" si="20"/>
        <v>683</v>
      </c>
      <c r="C37" s="67">
        <v>314</v>
      </c>
      <c r="D37" s="67">
        <v>369</v>
      </c>
      <c r="E37" s="69">
        <v>26</v>
      </c>
      <c r="F37" s="69">
        <v>98</v>
      </c>
      <c r="G37" s="69">
        <v>44</v>
      </c>
      <c r="H37" s="69">
        <v>21</v>
      </c>
      <c r="I37" s="69">
        <v>9</v>
      </c>
      <c r="J37" s="69">
        <v>30</v>
      </c>
      <c r="K37" s="69">
        <v>5</v>
      </c>
      <c r="L37" s="64" t="s">
        <v>126</v>
      </c>
      <c r="M37" s="67" t="s">
        <v>100</v>
      </c>
      <c r="N37" s="67">
        <v>92</v>
      </c>
      <c r="O37" s="67">
        <v>350</v>
      </c>
      <c r="P37" s="69">
        <v>8</v>
      </c>
      <c r="Q37" s="67">
        <v>0</v>
      </c>
      <c r="R37" s="67">
        <f t="shared" si="22"/>
        <v>717</v>
      </c>
      <c r="S37" s="69">
        <v>296</v>
      </c>
      <c r="T37" s="69">
        <v>421</v>
      </c>
      <c r="U37" s="69">
        <v>16</v>
      </c>
      <c r="V37" s="69">
        <v>85</v>
      </c>
      <c r="W37" s="69">
        <v>31</v>
      </c>
      <c r="X37" s="69">
        <v>25</v>
      </c>
      <c r="Y37" s="69">
        <v>16</v>
      </c>
      <c r="Z37" s="69">
        <v>21</v>
      </c>
      <c r="AA37" s="67">
        <v>6</v>
      </c>
      <c r="AB37" s="67" t="s">
        <v>100</v>
      </c>
      <c r="AC37" s="67">
        <v>97</v>
      </c>
      <c r="AD37" s="67">
        <v>419</v>
      </c>
      <c r="AE37" s="67">
        <v>0</v>
      </c>
      <c r="AF37" s="64" t="s">
        <v>140</v>
      </c>
      <c r="AG37" s="67">
        <v>1</v>
      </c>
      <c r="AH37" s="67">
        <v>334</v>
      </c>
      <c r="AI37" s="67">
        <v>334</v>
      </c>
      <c r="AJ37" s="67">
        <f t="shared" si="21"/>
        <v>131</v>
      </c>
      <c r="AK37" s="67">
        <v>63</v>
      </c>
      <c r="AL37" s="67">
        <v>68</v>
      </c>
      <c r="AM37" s="67">
        <f t="shared" si="23"/>
        <v>223</v>
      </c>
      <c r="AN37" s="69">
        <v>135</v>
      </c>
      <c r="AO37" s="69">
        <v>88</v>
      </c>
      <c r="AP37" s="78">
        <f>SUM(AJ37/'[1]期中人口(不印)'!R9)*1000</f>
        <v>7.2094879062216224</v>
      </c>
      <c r="AQ37" s="78">
        <f>SUM(AM37/'[1]期中人口(不印)'!R9)*1000</f>
        <v>12.272639718224594</v>
      </c>
      <c r="AR37" s="79">
        <f t="shared" si="24"/>
        <v>-5.0631518120029719</v>
      </c>
      <c r="AS37" s="78">
        <v>43.256927437329736</v>
      </c>
      <c r="AT37" s="78">
        <v>40.009906166588699</v>
      </c>
      <c r="AU37" s="69">
        <v>83</v>
      </c>
      <c r="AV37" s="78">
        <f>SUM(AU37/'[1]期中人口(不印)'!R9)*1000</f>
        <v>4.5678434825678984</v>
      </c>
      <c r="AW37" s="69">
        <v>47</v>
      </c>
      <c r="AX37" s="78">
        <f>SUM(AW37/'[1]期中人口(不印)'!R9)*1000</f>
        <v>2.5866101648276052</v>
      </c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</row>
    <row r="38" spans="1:77" s="2" customFormat="1" ht="19.5" customHeight="1">
      <c r="A38" s="64" t="s">
        <v>127</v>
      </c>
      <c r="B38" s="66">
        <f t="shared" si="20"/>
        <v>342</v>
      </c>
      <c r="C38" s="67">
        <v>171</v>
      </c>
      <c r="D38" s="67">
        <v>171</v>
      </c>
      <c r="E38" s="69">
        <v>11</v>
      </c>
      <c r="F38" s="69">
        <v>75</v>
      </c>
      <c r="G38" s="69">
        <v>23</v>
      </c>
      <c r="H38" s="69">
        <v>14</v>
      </c>
      <c r="I38" s="69">
        <v>3</v>
      </c>
      <c r="J38" s="69">
        <v>15</v>
      </c>
      <c r="K38" s="67">
        <v>6</v>
      </c>
      <c r="L38" s="64" t="s">
        <v>127</v>
      </c>
      <c r="M38" s="67">
        <v>0</v>
      </c>
      <c r="N38" s="67">
        <v>52</v>
      </c>
      <c r="O38" s="67">
        <v>142</v>
      </c>
      <c r="P38" s="69">
        <v>1</v>
      </c>
      <c r="Q38" s="67" t="s">
        <v>100</v>
      </c>
      <c r="R38" s="67">
        <f t="shared" si="22"/>
        <v>463</v>
      </c>
      <c r="S38" s="69">
        <v>230</v>
      </c>
      <c r="T38" s="69">
        <v>233</v>
      </c>
      <c r="U38" s="69">
        <v>11</v>
      </c>
      <c r="V38" s="69">
        <v>95</v>
      </c>
      <c r="W38" s="69">
        <v>28</v>
      </c>
      <c r="X38" s="69">
        <v>31</v>
      </c>
      <c r="Y38" s="69">
        <v>13</v>
      </c>
      <c r="Z38" s="69">
        <v>17</v>
      </c>
      <c r="AA38" s="69">
        <v>4</v>
      </c>
      <c r="AB38" s="67" t="s">
        <v>100</v>
      </c>
      <c r="AC38" s="67">
        <v>68</v>
      </c>
      <c r="AD38" s="67">
        <v>195</v>
      </c>
      <c r="AE38" s="67">
        <v>1</v>
      </c>
      <c r="AF38" s="64" t="s">
        <v>141</v>
      </c>
      <c r="AG38" s="67" t="s">
        <v>100</v>
      </c>
      <c r="AH38" s="67">
        <v>187</v>
      </c>
      <c r="AI38" s="67">
        <v>187</v>
      </c>
      <c r="AJ38" s="67">
        <f t="shared" si="21"/>
        <v>61</v>
      </c>
      <c r="AK38" s="67">
        <v>34</v>
      </c>
      <c r="AL38" s="67">
        <v>27</v>
      </c>
      <c r="AM38" s="67">
        <f t="shared" si="23"/>
        <v>146</v>
      </c>
      <c r="AN38" s="69">
        <v>93</v>
      </c>
      <c r="AO38" s="69">
        <v>53</v>
      </c>
      <c r="AP38" s="78">
        <f>SUM(AJ38/'[1]期中人口(不印)'!R10)*1000</f>
        <v>4.6474420022094396</v>
      </c>
      <c r="AQ38" s="78">
        <f>SUM(AM38/'[1]期中人口(不印)'!R10)*1000</f>
        <v>11.123385775779971</v>
      </c>
      <c r="AR38" s="79">
        <f t="shared" si="24"/>
        <v>-6.4759437735705312</v>
      </c>
      <c r="AS38" s="78">
        <v>29.560778637004308</v>
      </c>
      <c r="AT38" s="78">
        <v>33.903470343986889</v>
      </c>
      <c r="AU38" s="69">
        <v>74</v>
      </c>
      <c r="AV38" s="78">
        <f>SUM(AU38/'[1]期中人口(不印)'!R10)*1000</f>
        <v>5.6378804616966969</v>
      </c>
      <c r="AW38" s="69">
        <v>29</v>
      </c>
      <c r="AX38" s="78">
        <f>SUM(AW38/'[1]期中人口(不印)'!R10)*1000</f>
        <v>2.2094396403946517</v>
      </c>
      <c r="AY38" s="10"/>
      <c r="AZ38" s="10"/>
      <c r="BA38" s="10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</row>
    <row r="39" spans="1:77" s="2" customFormat="1" ht="19.5" customHeight="1">
      <c r="A39" s="64" t="s">
        <v>128</v>
      </c>
      <c r="B39" s="66">
        <f t="shared" si="20"/>
        <v>111</v>
      </c>
      <c r="C39" s="67">
        <v>56</v>
      </c>
      <c r="D39" s="67">
        <v>55</v>
      </c>
      <c r="E39" s="67">
        <v>4</v>
      </c>
      <c r="F39" s="69">
        <v>19</v>
      </c>
      <c r="G39" s="69">
        <v>4</v>
      </c>
      <c r="H39" s="69">
        <v>5</v>
      </c>
      <c r="I39" s="69">
        <v>0</v>
      </c>
      <c r="J39" s="69">
        <v>5</v>
      </c>
      <c r="K39" s="67">
        <v>3</v>
      </c>
      <c r="L39" s="64" t="s">
        <v>128</v>
      </c>
      <c r="M39" s="67">
        <v>0</v>
      </c>
      <c r="N39" s="67">
        <v>27</v>
      </c>
      <c r="O39" s="67">
        <v>43</v>
      </c>
      <c r="P39" s="69">
        <v>1</v>
      </c>
      <c r="Q39" s="67">
        <v>0</v>
      </c>
      <c r="R39" s="67">
        <f t="shared" si="22"/>
        <v>300</v>
      </c>
      <c r="S39" s="69">
        <v>135</v>
      </c>
      <c r="T39" s="69">
        <v>165</v>
      </c>
      <c r="U39" s="67">
        <v>0</v>
      </c>
      <c r="V39" s="69">
        <v>73</v>
      </c>
      <c r="W39" s="69">
        <v>14</v>
      </c>
      <c r="X39" s="69">
        <v>10</v>
      </c>
      <c r="Y39" s="69">
        <v>2</v>
      </c>
      <c r="Z39" s="69">
        <v>8</v>
      </c>
      <c r="AA39" s="69">
        <v>4</v>
      </c>
      <c r="AB39" s="67" t="s">
        <v>100</v>
      </c>
      <c r="AC39" s="67">
        <v>65</v>
      </c>
      <c r="AD39" s="67">
        <v>124</v>
      </c>
      <c r="AE39" s="67" t="s">
        <v>100</v>
      </c>
      <c r="AF39" s="64" t="s">
        <v>142</v>
      </c>
      <c r="AG39" s="67">
        <v>0</v>
      </c>
      <c r="AH39" s="67">
        <v>57</v>
      </c>
      <c r="AI39" s="67">
        <v>57</v>
      </c>
      <c r="AJ39" s="67">
        <f t="shared" si="21"/>
        <v>23</v>
      </c>
      <c r="AK39" s="67">
        <v>13</v>
      </c>
      <c r="AL39" s="67">
        <v>10</v>
      </c>
      <c r="AM39" s="67">
        <f t="shared" si="23"/>
        <v>74</v>
      </c>
      <c r="AN39" s="69">
        <v>43</v>
      </c>
      <c r="AO39" s="69">
        <v>31</v>
      </c>
      <c r="AP39" s="78">
        <f>SUM(AJ39/'[1]期中人口(不印)'!R11)*1000</f>
        <v>5.1224944320712691</v>
      </c>
      <c r="AQ39" s="78">
        <f>SUM(AM39/'[1]期中人口(不印)'!R11)*1000</f>
        <v>16.48106904231626</v>
      </c>
      <c r="AR39" s="79">
        <f t="shared" si="24"/>
        <v>-11.358574610244991</v>
      </c>
      <c r="AS39" s="78">
        <v>28.730512249443208</v>
      </c>
      <c r="AT39" s="78">
        <v>33.630289532293986</v>
      </c>
      <c r="AU39" s="69">
        <v>24</v>
      </c>
      <c r="AV39" s="78">
        <f>SUM(AU39/'[1]期中人口(不印)'!R11)*1000</f>
        <v>5.3452115812917596</v>
      </c>
      <c r="AW39" s="69">
        <v>7</v>
      </c>
      <c r="AX39" s="78">
        <f>SUM(AW39/'[1]期中人口(不印)'!R11)*1000</f>
        <v>1.5590200445434299</v>
      </c>
      <c r="AY39" s="10"/>
      <c r="AZ39" s="10"/>
      <c r="BA39" s="10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</row>
    <row r="40" spans="1:77" s="2" customFormat="1" ht="19.5" customHeight="1">
      <c r="A40" s="64" t="s">
        <v>129</v>
      </c>
      <c r="B40" s="66">
        <f t="shared" si="20"/>
        <v>344</v>
      </c>
      <c r="C40" s="67">
        <v>147</v>
      </c>
      <c r="D40" s="67">
        <v>197</v>
      </c>
      <c r="E40" s="69">
        <v>5</v>
      </c>
      <c r="F40" s="69">
        <v>64</v>
      </c>
      <c r="G40" s="69">
        <v>18</v>
      </c>
      <c r="H40" s="69">
        <v>19</v>
      </c>
      <c r="I40" s="69">
        <v>9</v>
      </c>
      <c r="J40" s="69">
        <v>20</v>
      </c>
      <c r="K40" s="69">
        <v>0</v>
      </c>
      <c r="L40" s="64" t="s">
        <v>129</v>
      </c>
      <c r="M40" s="67" t="s">
        <v>100</v>
      </c>
      <c r="N40" s="67">
        <v>64</v>
      </c>
      <c r="O40" s="67">
        <v>140</v>
      </c>
      <c r="P40" s="69">
        <v>5</v>
      </c>
      <c r="Q40" s="67" t="s">
        <v>100</v>
      </c>
      <c r="R40" s="67">
        <f t="shared" si="22"/>
        <v>469</v>
      </c>
      <c r="S40" s="69">
        <v>236</v>
      </c>
      <c r="T40" s="69">
        <v>233</v>
      </c>
      <c r="U40" s="69">
        <v>14</v>
      </c>
      <c r="V40" s="69">
        <v>94</v>
      </c>
      <c r="W40" s="69">
        <v>23</v>
      </c>
      <c r="X40" s="69">
        <v>16</v>
      </c>
      <c r="Y40" s="69">
        <v>10</v>
      </c>
      <c r="Z40" s="69">
        <v>21</v>
      </c>
      <c r="AA40" s="69">
        <v>5</v>
      </c>
      <c r="AB40" s="67" t="s">
        <v>100</v>
      </c>
      <c r="AC40" s="67">
        <v>66</v>
      </c>
      <c r="AD40" s="67">
        <v>220</v>
      </c>
      <c r="AE40" s="67" t="s">
        <v>100</v>
      </c>
      <c r="AF40" s="64" t="s">
        <v>143</v>
      </c>
      <c r="AG40" s="67" t="s">
        <v>100</v>
      </c>
      <c r="AH40" s="67">
        <v>203</v>
      </c>
      <c r="AI40" s="67">
        <v>203</v>
      </c>
      <c r="AJ40" s="67">
        <f t="shared" si="21"/>
        <v>70</v>
      </c>
      <c r="AK40" s="67">
        <v>36</v>
      </c>
      <c r="AL40" s="67">
        <v>34</v>
      </c>
      <c r="AM40" s="67">
        <f t="shared" si="23"/>
        <v>150</v>
      </c>
      <c r="AN40" s="69">
        <v>97</v>
      </c>
      <c r="AO40" s="69">
        <v>53</v>
      </c>
      <c r="AP40" s="78">
        <f>SUM(AJ40/'[1]期中人口(不印)'!R12)*1000</f>
        <v>5.9114132500105567</v>
      </c>
      <c r="AQ40" s="78">
        <f>SUM(AM40/'[1]期中人口(不印)'!R12)*1000</f>
        <v>12.667314107165478</v>
      </c>
      <c r="AR40" s="79">
        <f t="shared" si="24"/>
        <v>-6.7559008571549208</v>
      </c>
      <c r="AS40" s="78">
        <v>27.614744753620741</v>
      </c>
      <c r="AT40" s="78">
        <v>34.708440653633403</v>
      </c>
      <c r="AU40" s="69">
        <v>58</v>
      </c>
      <c r="AV40" s="78">
        <f>SUM(AU40/'[1]期中人口(不印)'!R12)*1000</f>
        <v>4.898028121437318</v>
      </c>
      <c r="AW40" s="69">
        <v>36</v>
      </c>
      <c r="AX40" s="78">
        <f>SUM(AW40/'[1]期中人口(不印)'!R12)*1000</f>
        <v>3.0401553857197143</v>
      </c>
      <c r="AY40" s="10"/>
      <c r="AZ40" s="10"/>
      <c r="BA40" s="10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</row>
    <row r="41" spans="1:77" s="2" customFormat="1" ht="19.5" customHeight="1">
      <c r="A41" s="64" t="s">
        <v>130</v>
      </c>
      <c r="B41" s="66">
        <f t="shared" si="20"/>
        <v>288</v>
      </c>
      <c r="C41" s="67">
        <v>140</v>
      </c>
      <c r="D41" s="67">
        <v>148</v>
      </c>
      <c r="E41" s="67">
        <v>4</v>
      </c>
      <c r="F41" s="69">
        <v>46</v>
      </c>
      <c r="G41" s="69">
        <v>8</v>
      </c>
      <c r="H41" s="69">
        <v>12</v>
      </c>
      <c r="I41" s="69">
        <v>7</v>
      </c>
      <c r="J41" s="69">
        <v>17</v>
      </c>
      <c r="K41" s="67">
        <v>2</v>
      </c>
      <c r="L41" s="64" t="s">
        <v>130</v>
      </c>
      <c r="M41" s="67" t="s">
        <v>100</v>
      </c>
      <c r="N41" s="67">
        <v>90</v>
      </c>
      <c r="O41" s="67">
        <v>98</v>
      </c>
      <c r="P41" s="69">
        <v>4</v>
      </c>
      <c r="Q41" s="67">
        <v>0</v>
      </c>
      <c r="R41" s="67">
        <f t="shared" si="22"/>
        <v>293</v>
      </c>
      <c r="S41" s="69">
        <v>128</v>
      </c>
      <c r="T41" s="69">
        <v>165</v>
      </c>
      <c r="U41" s="69">
        <v>2</v>
      </c>
      <c r="V41" s="69">
        <v>51</v>
      </c>
      <c r="W41" s="69">
        <v>17</v>
      </c>
      <c r="X41" s="69">
        <v>15</v>
      </c>
      <c r="Y41" s="69">
        <v>12</v>
      </c>
      <c r="Z41" s="69">
        <v>14</v>
      </c>
      <c r="AA41" s="69">
        <v>1</v>
      </c>
      <c r="AB41" s="67" t="s">
        <v>100</v>
      </c>
      <c r="AC41" s="67">
        <v>83</v>
      </c>
      <c r="AD41" s="67">
        <v>98</v>
      </c>
      <c r="AE41" s="67">
        <v>0</v>
      </c>
      <c r="AF41" s="64" t="s">
        <v>144</v>
      </c>
      <c r="AG41" s="67">
        <v>0</v>
      </c>
      <c r="AH41" s="67">
        <v>146</v>
      </c>
      <c r="AI41" s="67">
        <v>146</v>
      </c>
      <c r="AJ41" s="67">
        <f t="shared" si="21"/>
        <v>57</v>
      </c>
      <c r="AK41" s="67">
        <v>32</v>
      </c>
      <c r="AL41" s="67">
        <v>25</v>
      </c>
      <c r="AM41" s="67">
        <f t="shared" si="23"/>
        <v>152</v>
      </c>
      <c r="AN41" s="69">
        <v>106</v>
      </c>
      <c r="AO41" s="69">
        <v>46</v>
      </c>
      <c r="AP41" s="78">
        <f>SUM(AJ41/'[1]期中人口(不印)'!R13)*1000</f>
        <v>5.3798961774421894</v>
      </c>
      <c r="AQ41" s="78">
        <f>SUM(AM41/'[1]期中人口(不印)'!R13)*1000</f>
        <v>14.346389806512505</v>
      </c>
      <c r="AR41" s="79">
        <f t="shared" si="24"/>
        <v>-8.9664936290703157</v>
      </c>
      <c r="AS41" s="78">
        <v>31.14676734308636</v>
      </c>
      <c r="AT41" s="78">
        <v>26.144407739499766</v>
      </c>
      <c r="AU41" s="69">
        <v>48</v>
      </c>
      <c r="AV41" s="78">
        <f>SUM(AU41/'[1]期中人口(不印)'!R13)*1000</f>
        <v>4.530438886267107</v>
      </c>
      <c r="AW41" s="69">
        <v>15</v>
      </c>
      <c r="AX41" s="78">
        <f>SUM(AW41/'[1]期中人口(不印)'!R13)*1000</f>
        <v>1.4157621519584711</v>
      </c>
      <c r="AY41" s="10"/>
      <c r="AZ41" s="10"/>
      <c r="BA41" s="10"/>
      <c r="BB41" s="10"/>
      <c r="BC41" s="10"/>
      <c r="BD41" s="10"/>
      <c r="BE41" s="10"/>
      <c r="BF41" s="10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</row>
    <row r="42" spans="1:77" s="2" customFormat="1" ht="17.25" customHeight="1">
      <c r="A42" s="64" t="s">
        <v>131</v>
      </c>
      <c r="B42" s="66">
        <f t="shared" si="20"/>
        <v>580</v>
      </c>
      <c r="C42" s="67">
        <v>271</v>
      </c>
      <c r="D42" s="67">
        <v>309</v>
      </c>
      <c r="E42" s="69">
        <v>7</v>
      </c>
      <c r="F42" s="69">
        <v>50</v>
      </c>
      <c r="G42" s="69">
        <v>10</v>
      </c>
      <c r="H42" s="69">
        <v>23</v>
      </c>
      <c r="I42" s="69">
        <v>3</v>
      </c>
      <c r="J42" s="69">
        <v>11</v>
      </c>
      <c r="K42" s="69">
        <v>2</v>
      </c>
      <c r="L42" s="64" t="s">
        <v>131</v>
      </c>
      <c r="M42" s="67" t="s">
        <v>100</v>
      </c>
      <c r="N42" s="67">
        <v>93</v>
      </c>
      <c r="O42" s="67">
        <v>376</v>
      </c>
      <c r="P42" s="69">
        <v>3</v>
      </c>
      <c r="Q42" s="69">
        <v>2</v>
      </c>
      <c r="R42" s="67">
        <f t="shared" si="22"/>
        <v>635</v>
      </c>
      <c r="S42" s="69">
        <v>290</v>
      </c>
      <c r="T42" s="69">
        <v>345</v>
      </c>
      <c r="U42" s="69">
        <v>15</v>
      </c>
      <c r="V42" s="69">
        <v>47</v>
      </c>
      <c r="W42" s="69">
        <v>18</v>
      </c>
      <c r="X42" s="69">
        <v>19</v>
      </c>
      <c r="Y42" s="69">
        <v>11</v>
      </c>
      <c r="Z42" s="69">
        <v>11</v>
      </c>
      <c r="AA42" s="69">
        <v>4</v>
      </c>
      <c r="AB42" s="67" t="s">
        <v>100</v>
      </c>
      <c r="AC42" s="67">
        <v>114</v>
      </c>
      <c r="AD42" s="67">
        <v>393</v>
      </c>
      <c r="AE42" s="67">
        <v>1</v>
      </c>
      <c r="AF42" s="64" t="s">
        <v>145</v>
      </c>
      <c r="AG42" s="67">
        <v>2</v>
      </c>
      <c r="AH42" s="67">
        <v>478</v>
      </c>
      <c r="AI42" s="67">
        <v>478</v>
      </c>
      <c r="AJ42" s="67">
        <f t="shared" si="21"/>
        <v>237</v>
      </c>
      <c r="AK42" s="67">
        <v>128</v>
      </c>
      <c r="AL42" s="67">
        <v>109</v>
      </c>
      <c r="AM42" s="67">
        <f t="shared" si="23"/>
        <v>161</v>
      </c>
      <c r="AN42" s="69">
        <v>100</v>
      </c>
      <c r="AO42" s="69">
        <v>61</v>
      </c>
      <c r="AP42" s="78">
        <f>SUM(AJ42/'[1]期中人口(不印)'!R14)*1000</f>
        <v>15.065793655838791</v>
      </c>
      <c r="AQ42" s="78">
        <f>SUM(AM42/'[1]期中人口(不印)'!R14)*1000</f>
        <v>10.234568686033946</v>
      </c>
      <c r="AR42" s="79">
        <f t="shared" si="24"/>
        <v>4.8312249698048451</v>
      </c>
      <c r="AS42" s="78">
        <v>42.781768482613948</v>
      </c>
      <c r="AT42" s="78">
        <v>36.361324772741717</v>
      </c>
      <c r="AU42" s="69">
        <v>136</v>
      </c>
      <c r="AV42" s="78">
        <f>SUM(AU42/'[1]期中人口(不印)'!R14)*1000</f>
        <v>8.6453499459665615</v>
      </c>
      <c r="AW42" s="69">
        <v>92</v>
      </c>
      <c r="AX42" s="78">
        <f>SUM(AW42/'[1]期中人口(不印)'!R14)*1000</f>
        <v>5.8483249634479693</v>
      </c>
      <c r="AY42" s="10"/>
      <c r="AZ42" s="10"/>
      <c r="BA42" s="10"/>
      <c r="BB42" s="10"/>
      <c r="BC42" s="10"/>
      <c r="BD42" s="10"/>
      <c r="BE42" s="10"/>
      <c r="BF42" s="10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</row>
    <row r="43" spans="1:77" s="2" customFormat="1" ht="19.5" customHeight="1">
      <c r="A43" s="64" t="s">
        <v>132</v>
      </c>
      <c r="B43" s="66">
        <f t="shared" si="20"/>
        <v>182</v>
      </c>
      <c r="C43" s="67">
        <v>88</v>
      </c>
      <c r="D43" s="67">
        <v>94</v>
      </c>
      <c r="E43" s="67">
        <v>0</v>
      </c>
      <c r="F43" s="69">
        <v>20</v>
      </c>
      <c r="G43" s="69">
        <v>8</v>
      </c>
      <c r="H43" s="69">
        <v>3</v>
      </c>
      <c r="I43" s="69">
        <v>1</v>
      </c>
      <c r="J43" s="69">
        <v>8</v>
      </c>
      <c r="K43" s="67">
        <v>2</v>
      </c>
      <c r="L43" s="64" t="s">
        <v>132</v>
      </c>
      <c r="M43" s="67">
        <v>0</v>
      </c>
      <c r="N43" s="67">
        <v>32</v>
      </c>
      <c r="O43" s="67">
        <v>105</v>
      </c>
      <c r="P43" s="67">
        <v>2</v>
      </c>
      <c r="Q43" s="67">
        <v>1</v>
      </c>
      <c r="R43" s="67">
        <f t="shared" si="22"/>
        <v>257</v>
      </c>
      <c r="S43" s="69">
        <v>112</v>
      </c>
      <c r="T43" s="69">
        <v>145</v>
      </c>
      <c r="U43" s="69">
        <v>0</v>
      </c>
      <c r="V43" s="69">
        <v>25</v>
      </c>
      <c r="W43" s="69">
        <v>7</v>
      </c>
      <c r="X43" s="69">
        <v>14</v>
      </c>
      <c r="Y43" s="69">
        <v>4</v>
      </c>
      <c r="Z43" s="69">
        <v>8</v>
      </c>
      <c r="AA43" s="67">
        <v>3</v>
      </c>
      <c r="AB43" s="67">
        <v>0</v>
      </c>
      <c r="AC43" s="67">
        <v>41</v>
      </c>
      <c r="AD43" s="67">
        <v>154</v>
      </c>
      <c r="AE43" s="67">
        <v>0</v>
      </c>
      <c r="AF43" s="64" t="s">
        <v>146</v>
      </c>
      <c r="AG43" s="67">
        <v>1</v>
      </c>
      <c r="AH43" s="67">
        <v>123</v>
      </c>
      <c r="AI43" s="67">
        <v>123</v>
      </c>
      <c r="AJ43" s="67">
        <f t="shared" si="21"/>
        <v>54</v>
      </c>
      <c r="AK43" s="67">
        <v>34</v>
      </c>
      <c r="AL43" s="67">
        <v>20</v>
      </c>
      <c r="AM43" s="67">
        <f t="shared" si="23"/>
        <v>71</v>
      </c>
      <c r="AN43" s="69">
        <v>46</v>
      </c>
      <c r="AO43" s="69">
        <v>25</v>
      </c>
      <c r="AP43" s="78">
        <f>SUM(AJ43/'[1]期中人口(不印)'!R15)*1000</f>
        <v>8.3981337480559866</v>
      </c>
      <c r="AQ43" s="78">
        <f>SUM(AM43/'[1]期中人口(不印)'!R15)*1000</f>
        <v>11.041990668740279</v>
      </c>
      <c r="AR43" s="79">
        <f t="shared" si="24"/>
        <v>-2.6438569206842928</v>
      </c>
      <c r="AS43" s="78">
        <v>39.191290824261273</v>
      </c>
      <c r="AT43" s="78">
        <v>35.147744945567652</v>
      </c>
      <c r="AU43" s="69">
        <v>40</v>
      </c>
      <c r="AV43" s="78">
        <f>SUM(AU43/'[1]期中人口(不印)'!R15)*1000</f>
        <v>6.2208398133748055</v>
      </c>
      <c r="AW43" s="69">
        <v>34</v>
      </c>
      <c r="AX43" s="78">
        <f>SUM(AW43/'[1]期中人口(不印)'!R15)*1000</f>
        <v>5.2877138413685847</v>
      </c>
      <c r="AY43" s="10"/>
      <c r="AZ43" s="10"/>
      <c r="BA43" s="10"/>
      <c r="BB43" s="10"/>
      <c r="BC43" s="10"/>
      <c r="BD43" s="10"/>
      <c r="BE43" s="10"/>
      <c r="BF43" s="10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</row>
    <row r="44" spans="1:77" s="2" customFormat="1" ht="18.75" customHeight="1">
      <c r="A44" s="64" t="s">
        <v>133</v>
      </c>
      <c r="B44" s="66">
        <f t="shared" si="20"/>
        <v>183</v>
      </c>
      <c r="C44" s="67">
        <v>83</v>
      </c>
      <c r="D44" s="67">
        <v>100</v>
      </c>
      <c r="E44" s="67">
        <v>1</v>
      </c>
      <c r="F44" s="69">
        <v>35</v>
      </c>
      <c r="G44" s="69">
        <v>3</v>
      </c>
      <c r="H44" s="69">
        <v>19</v>
      </c>
      <c r="I44" s="69">
        <v>6</v>
      </c>
      <c r="J44" s="69">
        <v>9</v>
      </c>
      <c r="K44" s="67">
        <v>2</v>
      </c>
      <c r="L44" s="64" t="s">
        <v>133</v>
      </c>
      <c r="M44" s="67">
        <v>0</v>
      </c>
      <c r="N44" s="67">
        <v>33</v>
      </c>
      <c r="O44" s="67">
        <v>74</v>
      </c>
      <c r="P44" s="67">
        <v>0</v>
      </c>
      <c r="Q44" s="67">
        <v>1</v>
      </c>
      <c r="R44" s="67">
        <f t="shared" si="22"/>
        <v>210</v>
      </c>
      <c r="S44" s="69">
        <v>105</v>
      </c>
      <c r="T44" s="69">
        <v>105</v>
      </c>
      <c r="U44" s="69">
        <v>1</v>
      </c>
      <c r="V44" s="69">
        <v>24</v>
      </c>
      <c r="W44" s="69">
        <v>4</v>
      </c>
      <c r="X44" s="69">
        <v>9</v>
      </c>
      <c r="Y44" s="69">
        <v>9</v>
      </c>
      <c r="Z44" s="69">
        <v>7</v>
      </c>
      <c r="AA44" s="67">
        <v>1</v>
      </c>
      <c r="AB44" s="67" t="s">
        <v>100</v>
      </c>
      <c r="AC44" s="67">
        <v>50</v>
      </c>
      <c r="AD44" s="67">
        <v>105</v>
      </c>
      <c r="AE44" s="67" t="s">
        <v>100</v>
      </c>
      <c r="AF44" s="64" t="s">
        <v>147</v>
      </c>
      <c r="AG44" s="67" t="s">
        <v>100</v>
      </c>
      <c r="AH44" s="67">
        <v>126</v>
      </c>
      <c r="AI44" s="67">
        <v>126</v>
      </c>
      <c r="AJ44" s="67">
        <f t="shared" si="21"/>
        <v>91</v>
      </c>
      <c r="AK44" s="67">
        <v>50</v>
      </c>
      <c r="AL44" s="67">
        <v>41</v>
      </c>
      <c r="AM44" s="67">
        <f t="shared" si="23"/>
        <v>80</v>
      </c>
      <c r="AN44" s="69">
        <v>44</v>
      </c>
      <c r="AO44" s="69">
        <v>36</v>
      </c>
      <c r="AP44" s="78">
        <f>SUM(AJ44/'[1]期中人口(不印)'!R16)*1000</f>
        <v>15.074960656009276</v>
      </c>
      <c r="AQ44" s="78">
        <f>SUM(AM44/'[1]期中人口(不印)'!R16)*1000</f>
        <v>13.252712664623541</v>
      </c>
      <c r="AR44" s="79">
        <f t="shared" si="24"/>
        <v>1.8222479913857352</v>
      </c>
      <c r="AS44" s="78">
        <v>37.438913277561497</v>
      </c>
      <c r="AT44" s="78">
        <v>34.788370744636794</v>
      </c>
      <c r="AU44" s="69">
        <v>43</v>
      </c>
      <c r="AV44" s="78">
        <f>SUM(AU44/'[1]期中人口(不印)'!R16)*1000</f>
        <v>7.1233330572351532</v>
      </c>
      <c r="AW44" s="69">
        <v>22</v>
      </c>
      <c r="AX44" s="78">
        <f>SUM(AW44/'[1]期中人口(不印)'!R16)*1000</f>
        <v>3.6444959827714731</v>
      </c>
      <c r="AY44" s="10"/>
      <c r="AZ44" s="10"/>
      <c r="BA44" s="10"/>
      <c r="BB44" s="10"/>
      <c r="BC44" s="10"/>
      <c r="BD44" s="10"/>
      <c r="BE44" s="10"/>
      <c r="BF44" s="10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</row>
    <row r="45" spans="1:77" s="2" customFormat="1" ht="18.75" customHeight="1">
      <c r="A45" s="64"/>
      <c r="B45" s="67"/>
      <c r="C45" s="67"/>
      <c r="D45" s="67"/>
      <c r="E45" s="67"/>
      <c r="F45" s="69"/>
      <c r="G45" s="69"/>
      <c r="H45" s="69"/>
      <c r="I45" s="69"/>
      <c r="J45" s="69"/>
      <c r="K45" s="67"/>
      <c r="L45" s="64"/>
      <c r="M45" s="67"/>
      <c r="N45" s="67"/>
      <c r="O45" s="67"/>
      <c r="P45" s="67"/>
      <c r="Q45" s="67"/>
      <c r="R45" s="67"/>
      <c r="S45" s="69"/>
      <c r="T45" s="69"/>
      <c r="U45" s="69"/>
      <c r="V45" s="69"/>
      <c r="W45" s="69"/>
      <c r="X45" s="69"/>
      <c r="Y45" s="69"/>
      <c r="Z45" s="69"/>
      <c r="AA45" s="67"/>
      <c r="AB45" s="67"/>
      <c r="AC45" s="67"/>
      <c r="AD45" s="67"/>
      <c r="AE45" s="67"/>
      <c r="AF45" s="64"/>
      <c r="AG45" s="67"/>
      <c r="AH45" s="67"/>
      <c r="AI45" s="67"/>
      <c r="AJ45" s="67"/>
      <c r="AK45" s="67"/>
      <c r="AL45" s="67"/>
      <c r="AM45" s="67"/>
      <c r="AN45" s="69"/>
      <c r="AO45" s="69"/>
      <c r="AP45" s="71"/>
      <c r="AQ45" s="71"/>
      <c r="AR45" s="71"/>
      <c r="AS45" s="71"/>
      <c r="AT45" s="71"/>
      <c r="AU45" s="69"/>
      <c r="AV45" s="71"/>
      <c r="AW45" s="69"/>
      <c r="AX45" s="71"/>
      <c r="AY45" s="8"/>
      <c r="AZ45" s="10"/>
      <c r="BA45" s="10"/>
      <c r="BB45" s="10"/>
      <c r="BC45" s="10"/>
      <c r="BD45" s="10"/>
      <c r="BE45" s="10"/>
      <c r="BF45" s="10"/>
      <c r="BG45" s="10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</row>
    <row r="46" spans="1:77" s="2" customFormat="1" ht="15" customHeight="1">
      <c r="A46" s="64"/>
      <c r="B46" s="67"/>
      <c r="C46" s="67"/>
      <c r="D46" s="67"/>
      <c r="E46" s="67"/>
      <c r="F46" s="69"/>
      <c r="G46" s="69"/>
      <c r="H46" s="69"/>
      <c r="I46" s="69"/>
      <c r="J46" s="69"/>
      <c r="K46" s="67"/>
      <c r="L46" s="64"/>
      <c r="M46" s="67"/>
      <c r="N46" s="67"/>
      <c r="O46" s="67"/>
      <c r="P46" s="67"/>
      <c r="Q46" s="67"/>
      <c r="R46" s="67"/>
      <c r="S46" s="69"/>
      <c r="T46" s="69"/>
      <c r="U46" s="69"/>
      <c r="V46" s="69"/>
      <c r="W46" s="69"/>
      <c r="X46" s="69"/>
      <c r="Y46" s="69"/>
      <c r="Z46" s="69"/>
      <c r="AA46" s="67"/>
      <c r="AB46" s="67"/>
      <c r="AC46" s="67"/>
      <c r="AD46" s="67"/>
      <c r="AE46" s="67"/>
      <c r="AF46" s="64"/>
      <c r="AG46" s="67"/>
      <c r="AH46" s="67"/>
      <c r="AI46" s="67"/>
      <c r="AJ46" s="67"/>
      <c r="AK46" s="67"/>
      <c r="AL46" s="67"/>
      <c r="AM46" s="67"/>
      <c r="AN46" s="69"/>
      <c r="AO46" s="69"/>
      <c r="AP46" s="71"/>
      <c r="AQ46" s="71"/>
      <c r="AR46" s="71"/>
      <c r="AS46" s="71"/>
      <c r="AT46" s="71"/>
      <c r="AU46" s="69"/>
      <c r="AV46" s="71"/>
      <c r="AW46" s="69"/>
      <c r="AX46" s="71"/>
      <c r="AY46" s="8"/>
      <c r="AZ46" s="10"/>
      <c r="BA46" s="10"/>
      <c r="BB46" s="10"/>
      <c r="BC46" s="10"/>
      <c r="BD46" s="10"/>
      <c r="BE46" s="10"/>
      <c r="BF46" s="10"/>
      <c r="BG46" s="10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</row>
    <row r="47" spans="1:77" s="2" customFormat="1" ht="13.5" customHeight="1">
      <c r="A47" s="64"/>
      <c r="B47" s="11"/>
      <c r="C47" s="46"/>
      <c r="D47" s="46"/>
      <c r="E47" s="45"/>
      <c r="F47" s="44"/>
      <c r="G47" s="44"/>
      <c r="H47" s="44"/>
      <c r="I47" s="44"/>
      <c r="J47" s="44"/>
      <c r="K47" s="45"/>
      <c r="L47" s="64"/>
      <c r="M47" s="45"/>
      <c r="N47" s="11"/>
      <c r="O47" s="46"/>
      <c r="P47" s="44"/>
      <c r="Q47" s="45"/>
      <c r="R47" s="46"/>
      <c r="U47" s="44"/>
      <c r="V47" s="44"/>
      <c r="W47" s="48"/>
      <c r="X47" s="44"/>
      <c r="Y47" s="44"/>
      <c r="Z47" s="44"/>
      <c r="AA47" s="44"/>
      <c r="AB47" s="45"/>
      <c r="AC47" s="45"/>
      <c r="AD47" s="46"/>
      <c r="AE47" s="46"/>
      <c r="AF47" s="76"/>
      <c r="AG47" s="45"/>
      <c r="AH47" s="45"/>
      <c r="AI47" s="46"/>
      <c r="AJ47" s="46"/>
      <c r="AK47" s="46"/>
      <c r="AL47" s="46"/>
      <c r="AM47" s="46"/>
      <c r="AN47" s="46"/>
      <c r="AO47" s="44"/>
      <c r="AP47" s="48"/>
      <c r="AQ47" s="14"/>
      <c r="AR47" s="14"/>
      <c r="AS47" s="14"/>
      <c r="AT47" s="14"/>
      <c r="AU47" s="14"/>
      <c r="AV47"/>
      <c r="AW47" s="14"/>
      <c r="AX47"/>
      <c r="AY47" s="14"/>
      <c r="AZ47" s="10"/>
      <c r="BA47" s="10"/>
      <c r="BB47" s="10"/>
      <c r="BC47" s="10"/>
      <c r="BD47" s="10"/>
      <c r="BE47" s="10"/>
      <c r="BF47" s="10"/>
      <c r="BG47" s="10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s="4" customFormat="1" ht="15.75" customHeight="1" thickBot="1">
      <c r="A48" s="73"/>
      <c r="B48" s="24"/>
      <c r="C48" s="24"/>
      <c r="D48" s="24"/>
      <c r="E48" s="23"/>
      <c r="F48" s="23"/>
      <c r="G48" s="23"/>
      <c r="H48" s="23"/>
      <c r="I48" s="23"/>
      <c r="J48" s="23"/>
      <c r="K48" s="23"/>
      <c r="L48" s="73"/>
      <c r="M48" s="23"/>
      <c r="N48" s="23"/>
      <c r="O48" s="23"/>
      <c r="P48" s="23"/>
      <c r="Q48" s="23"/>
      <c r="R48" s="24"/>
      <c r="S48" s="24"/>
      <c r="T48" s="24"/>
      <c r="U48" s="23"/>
      <c r="V48" s="23"/>
      <c r="W48" s="25"/>
      <c r="X48" s="23"/>
      <c r="Y48" s="23"/>
      <c r="Z48" s="23"/>
      <c r="AA48" s="23"/>
      <c r="AB48" s="23"/>
      <c r="AC48" s="23"/>
      <c r="AD48" s="23"/>
      <c r="AE48" s="23"/>
      <c r="AF48" s="73"/>
      <c r="AG48" s="23"/>
      <c r="AH48" s="23"/>
      <c r="AI48" s="23"/>
      <c r="AJ48" s="23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8"/>
      <c r="AZ48" s="10"/>
      <c r="BA48" s="10"/>
      <c r="BB48" s="10"/>
      <c r="BC48" s="10"/>
      <c r="BD48" s="10"/>
      <c r="BE48" s="10"/>
      <c r="BF48" s="10"/>
      <c r="BG48" s="10"/>
      <c r="BI48" s="8"/>
      <c r="BJ48" s="8"/>
      <c r="BK48" s="8"/>
      <c r="BL48" s="8"/>
      <c r="BM48" s="8"/>
    </row>
    <row r="49" spans="1:78" s="2" customFormat="1" ht="13.5" customHeight="1">
      <c r="A49" s="26" t="s">
        <v>25</v>
      </c>
      <c r="B49" s="37"/>
      <c r="C49" s="37"/>
      <c r="D49" s="37"/>
      <c r="E49" s="8"/>
      <c r="F49" s="8"/>
      <c r="G49" s="8"/>
      <c r="H49" s="8"/>
      <c r="I49" s="8"/>
      <c r="J49" s="8"/>
      <c r="K49" s="8"/>
      <c r="L49" s="26" t="s">
        <v>25</v>
      </c>
      <c r="M49" s="8"/>
      <c r="N49" s="8"/>
      <c r="O49" s="36"/>
      <c r="P49" s="8"/>
      <c r="Q49" s="8"/>
      <c r="R49" s="37"/>
      <c r="S49" s="37"/>
      <c r="T49" s="37"/>
      <c r="U49" s="38" t="s">
        <v>27</v>
      </c>
      <c r="V49" s="8"/>
      <c r="W49" s="8"/>
      <c r="X49" s="8"/>
      <c r="Y49" s="8"/>
      <c r="Z49" s="8"/>
      <c r="AA49" s="38"/>
      <c r="AB49" s="8"/>
      <c r="AC49" s="8"/>
      <c r="AD49" s="8"/>
      <c r="AE49" s="8"/>
      <c r="AF49" s="26" t="s">
        <v>25</v>
      </c>
      <c r="AG49" s="26"/>
      <c r="AH49" s="8"/>
      <c r="AJ49" s="8"/>
      <c r="AK49" s="8"/>
      <c r="AL49" s="8"/>
      <c r="AM49" s="8"/>
      <c r="AN49" s="8"/>
      <c r="AO49" s="8"/>
      <c r="AP49" s="38" t="s">
        <v>27</v>
      </c>
      <c r="AQ49" s="8"/>
      <c r="AR49" s="8"/>
      <c r="AS49" s="8"/>
      <c r="AT49" s="8"/>
      <c r="AU49" s="8"/>
      <c r="AV49" s="8"/>
      <c r="AW49" s="8"/>
      <c r="AX49" s="8"/>
      <c r="AY49" s="8"/>
      <c r="AZ49" s="10"/>
      <c r="BA49" s="10"/>
      <c r="BB49" s="10"/>
      <c r="BC49" s="10"/>
      <c r="BD49" s="10"/>
      <c r="BE49" s="10"/>
      <c r="BF49" s="10"/>
      <c r="BG49" s="10"/>
      <c r="BH49" s="8"/>
      <c r="BI49" s="8"/>
      <c r="BJ49" s="4"/>
      <c r="BK49" s="4"/>
      <c r="BL49" s="4"/>
      <c r="BM49" s="4"/>
      <c r="BN49" s="4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2" customFormat="1" ht="13.5" customHeight="1">
      <c r="A50" s="36" t="s">
        <v>27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6"/>
      <c r="M50" s="38"/>
      <c r="N50" s="38"/>
      <c r="O50" s="38"/>
      <c r="P50" s="38"/>
      <c r="Q50" s="8"/>
      <c r="R50" s="37"/>
      <c r="S50" s="37"/>
      <c r="T50" s="37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36"/>
      <c r="AG50" s="2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10"/>
      <c r="BA50" s="10"/>
      <c r="BB50" s="10"/>
      <c r="BC50" s="10"/>
      <c r="BD50" s="10"/>
      <c r="BE50" s="10"/>
      <c r="BF50" s="10"/>
      <c r="BG50" s="10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2" customFormat="1" ht="13.5" customHeight="1">
      <c r="A51" s="27"/>
      <c r="B51" s="37"/>
      <c r="C51" s="37"/>
      <c r="D51" s="37"/>
      <c r="E51" s="8"/>
      <c r="F51" s="8"/>
      <c r="G51" s="8"/>
      <c r="H51" s="8"/>
      <c r="I51" s="8"/>
      <c r="J51" s="8"/>
      <c r="K51" s="8"/>
      <c r="L51" s="27"/>
      <c r="M51" s="8"/>
      <c r="N51" s="8"/>
      <c r="O51" s="8"/>
      <c r="P51" s="8"/>
      <c r="Q51" s="8"/>
      <c r="R51" s="37"/>
      <c r="S51" s="37"/>
      <c r="T51" s="37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27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10"/>
      <c r="AZ51" s="10"/>
      <c r="BA51" s="10"/>
      <c r="BB51" s="10"/>
      <c r="BC51" s="10"/>
      <c r="BD51" s="10"/>
      <c r="BE51" s="10"/>
      <c r="BF51" s="10"/>
      <c r="BG51" s="10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2" customFormat="1" ht="19.5" customHeight="1">
      <c r="A52" s="9"/>
      <c r="B52" s="6"/>
      <c r="C52" s="6"/>
      <c r="D52" s="6"/>
      <c r="E52" s="1"/>
      <c r="F52" s="1"/>
      <c r="G52" s="1"/>
      <c r="H52" s="1"/>
      <c r="I52" s="1"/>
      <c r="J52" s="1"/>
      <c r="K52" s="1"/>
      <c r="L52" s="9"/>
      <c r="M52" s="1"/>
      <c r="N52" s="1"/>
      <c r="O52" s="1"/>
      <c r="P52" s="1"/>
      <c r="Q52" s="1"/>
      <c r="R52" s="6"/>
      <c r="S52" s="6"/>
      <c r="T52" s="6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9"/>
      <c r="AG52" s="1"/>
      <c r="AH52" s="1"/>
      <c r="AI52" s="1"/>
      <c r="AJ52" s="1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10"/>
      <c r="AZ52" s="10"/>
      <c r="BA52" s="10"/>
      <c r="BB52" s="10"/>
      <c r="BC52" s="10"/>
      <c r="BD52" s="10"/>
      <c r="BE52" s="10"/>
      <c r="BF52" s="10"/>
      <c r="BG52" s="10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2" customFormat="1" ht="19.5" customHeight="1">
      <c r="A53" s="9"/>
      <c r="B53" s="6"/>
      <c r="C53" s="6"/>
      <c r="D53" s="6"/>
      <c r="E53" s="1"/>
      <c r="F53" s="1"/>
      <c r="G53" s="1"/>
      <c r="H53" s="1"/>
      <c r="I53" s="1"/>
      <c r="J53" s="1"/>
      <c r="K53" s="1"/>
      <c r="L53" s="9"/>
      <c r="M53" s="1"/>
      <c r="N53" s="1"/>
      <c r="O53" s="1"/>
      <c r="P53" s="1"/>
      <c r="Q53" s="1"/>
      <c r="R53" s="6"/>
      <c r="S53" s="6"/>
      <c r="T53" s="6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9"/>
      <c r="AG53" s="1"/>
      <c r="AH53" s="1"/>
      <c r="AI53" s="1"/>
      <c r="AJ53" s="1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10"/>
      <c r="AZ53" s="10"/>
      <c r="BA53" s="10"/>
      <c r="BB53" s="10"/>
      <c r="BC53" s="10"/>
      <c r="BD53" s="10"/>
      <c r="BE53" s="10"/>
      <c r="BF53" s="10"/>
      <c r="BG53" s="10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</sheetData>
  <mergeCells count="61">
    <mergeCell ref="A5:A8"/>
    <mergeCell ref="B6:D6"/>
    <mergeCell ref="B7:B8"/>
    <mergeCell ref="C7:C8"/>
    <mergeCell ref="D7:D8"/>
    <mergeCell ref="B5:K5"/>
    <mergeCell ref="G7:G8"/>
    <mergeCell ref="H7:H8"/>
    <mergeCell ref="K7:K8"/>
    <mergeCell ref="E6:E8"/>
    <mergeCell ref="N6:N8"/>
    <mergeCell ref="I7:I8"/>
    <mergeCell ref="J7:J8"/>
    <mergeCell ref="F6:K6"/>
    <mergeCell ref="F7:F8"/>
    <mergeCell ref="M7:M8"/>
    <mergeCell ref="L5:L8"/>
    <mergeCell ref="O5:Q5"/>
    <mergeCell ref="Z6:AB6"/>
    <mergeCell ref="AB7:AB8"/>
    <mergeCell ref="Q6:Q8"/>
    <mergeCell ref="W7:W8"/>
    <mergeCell ref="X7:X8"/>
    <mergeCell ref="AA7:AA8"/>
    <mergeCell ref="V7:V8"/>
    <mergeCell ref="O6:O8"/>
    <mergeCell ref="P6:P8"/>
    <mergeCell ref="U6:U8"/>
    <mergeCell ref="Y7:Y8"/>
    <mergeCell ref="AW5:AX6"/>
    <mergeCell ref="AM7:AM8"/>
    <mergeCell ref="AQ5:AQ8"/>
    <mergeCell ref="AS5:AS8"/>
    <mergeCell ref="AU5:AV6"/>
    <mergeCell ref="AT5:AT8"/>
    <mergeCell ref="AP5:AP8"/>
    <mergeCell ref="AR5:AR8"/>
    <mergeCell ref="AO7:AO8"/>
    <mergeCell ref="AN7:AN8"/>
    <mergeCell ref="AM5:AO6"/>
    <mergeCell ref="W6:Y6"/>
    <mergeCell ref="R5:V5"/>
    <mergeCell ref="AL7:AL8"/>
    <mergeCell ref="R6:T6"/>
    <mergeCell ref="R7:R8"/>
    <mergeCell ref="S7:S8"/>
    <mergeCell ref="AC6:AC8"/>
    <mergeCell ref="AJ5:AL6"/>
    <mergeCell ref="AJ7:AJ8"/>
    <mergeCell ref="AK7:AK8"/>
    <mergeCell ref="Z5:AD5"/>
    <mergeCell ref="AH7:AH8"/>
    <mergeCell ref="AF5:AF8"/>
    <mergeCell ref="AI7:AI8"/>
    <mergeCell ref="T7:T8"/>
    <mergeCell ref="W5:Y5"/>
    <mergeCell ref="AH5:AI6"/>
    <mergeCell ref="Z7:Z8"/>
    <mergeCell ref="AG6:AG8"/>
    <mergeCell ref="AE6:AE8"/>
    <mergeCell ref="AD6:AD8"/>
  </mergeCells>
  <phoneticPr fontId="5" type="noConversion"/>
  <pageMargins left="0.59055118110236227" right="1.299212598425197" top="0.45" bottom="0.39" header="0.2" footer="0.2"/>
  <pageSetup paperSize="9" scale="97" pageOrder="overThenDown" orientation="portrait" r:id="rId1"/>
  <headerFooter alignWithMargins="0"/>
  <colBreaks count="5" manualBreakCount="5">
    <brk id="11" max="51" man="1"/>
    <brk id="31" max="47" man="1"/>
    <brk id="41" max="47" man="1"/>
    <brk id="53" max="1048575" man="1"/>
    <brk id="5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"/>
  <sheetViews>
    <sheetView workbookViewId="0">
      <selection activeCell="C4" sqref="C4"/>
    </sheetView>
  </sheetViews>
  <sheetFormatPr defaultRowHeight="12"/>
  <cols>
    <col min="16" max="16" width="8.6640625" customWidth="1"/>
  </cols>
  <sheetData>
    <row r="1" spans="1:16">
      <c r="B1">
        <v>106</v>
      </c>
      <c r="C1">
        <v>105</v>
      </c>
      <c r="D1">
        <v>104</v>
      </c>
      <c r="E1" t="s">
        <v>53</v>
      </c>
      <c r="F1" t="s">
        <v>35</v>
      </c>
      <c r="G1" t="s">
        <v>34</v>
      </c>
      <c r="H1" t="s">
        <v>33</v>
      </c>
      <c r="I1" t="s">
        <v>31</v>
      </c>
      <c r="J1" t="s">
        <v>28</v>
      </c>
      <c r="K1" t="s">
        <v>26</v>
      </c>
      <c r="L1" t="s">
        <v>22</v>
      </c>
      <c r="M1" t="s">
        <v>21</v>
      </c>
      <c r="N1" t="s">
        <v>19</v>
      </c>
      <c r="O1" t="s">
        <v>20</v>
      </c>
      <c r="P1" s="39" t="s">
        <v>154</v>
      </c>
    </row>
    <row r="2" spans="1:16">
      <c r="A2" s="8"/>
      <c r="B2" s="8">
        <v>330591</v>
      </c>
      <c r="C2" s="8">
        <v>330911</v>
      </c>
      <c r="D2" s="8">
        <v>331945</v>
      </c>
      <c r="E2" s="8">
        <v>333392</v>
      </c>
      <c r="F2" s="8">
        <v>333897</v>
      </c>
      <c r="G2" s="8">
        <v>335190</v>
      </c>
      <c r="H2" s="8">
        <v>336838</v>
      </c>
      <c r="I2" s="8">
        <v>338805</v>
      </c>
      <c r="J2" s="8">
        <v>340964</v>
      </c>
      <c r="K2" s="8">
        <v>341433</v>
      </c>
      <c r="L2" s="8">
        <f>SUM(L4:L16)</f>
        <v>343302</v>
      </c>
      <c r="M2" s="8">
        <f>SUM(M4:M16)</f>
        <v>345303</v>
      </c>
      <c r="N2" s="40">
        <f>SUM(N4:N16)</f>
        <v>347298</v>
      </c>
      <c r="O2" s="40">
        <v>349149</v>
      </c>
      <c r="P2" s="8">
        <f>AVERAGE(C2:D2)</f>
        <v>331428</v>
      </c>
    </row>
    <row r="3" spans="1:16" ht="6" customHeight="1">
      <c r="A3" s="8"/>
      <c r="B3" s="8"/>
      <c r="C3" s="8"/>
      <c r="D3" s="8"/>
      <c r="E3" s="8"/>
      <c r="F3" s="8"/>
      <c r="G3" s="8"/>
      <c r="H3" s="8"/>
      <c r="I3" s="8"/>
      <c r="J3" s="8"/>
      <c r="L3" s="8"/>
      <c r="M3" s="8"/>
      <c r="N3" s="2"/>
      <c r="P3" s="8"/>
    </row>
    <row r="4" spans="1:16">
      <c r="A4" s="3" t="s">
        <v>0</v>
      </c>
      <c r="B4" s="41"/>
      <c r="C4" s="41">
        <v>105034</v>
      </c>
      <c r="D4" s="41">
        <v>105724</v>
      </c>
      <c r="E4" s="41">
        <v>106368</v>
      </c>
      <c r="F4" s="41">
        <v>107281</v>
      </c>
      <c r="G4" s="41">
        <v>108077</v>
      </c>
      <c r="H4" s="41">
        <v>108755</v>
      </c>
      <c r="I4" s="41">
        <v>109251</v>
      </c>
      <c r="J4" s="41">
        <v>109945</v>
      </c>
      <c r="K4" s="8">
        <v>110035</v>
      </c>
      <c r="L4" s="41">
        <v>109847</v>
      </c>
      <c r="M4" s="41">
        <v>109573</v>
      </c>
      <c r="N4" s="8">
        <v>109582</v>
      </c>
      <c r="O4" s="40">
        <v>109324</v>
      </c>
      <c r="P4" s="8">
        <f>AVERAGE(C4:D4)</f>
        <v>105379</v>
      </c>
    </row>
    <row r="5" spans="1:16">
      <c r="A5" s="3" t="s">
        <v>1</v>
      </c>
      <c r="B5" s="41"/>
      <c r="C5" s="41">
        <v>11004</v>
      </c>
      <c r="D5" s="41">
        <v>11115</v>
      </c>
      <c r="E5" s="41">
        <v>11237</v>
      </c>
      <c r="F5" s="41">
        <v>11397</v>
      </c>
      <c r="G5" s="41">
        <v>11532</v>
      </c>
      <c r="H5" s="41">
        <v>11712</v>
      </c>
      <c r="I5" s="41">
        <v>11957</v>
      </c>
      <c r="J5" s="41">
        <v>12174</v>
      </c>
      <c r="K5" s="41">
        <v>12308</v>
      </c>
      <c r="L5" s="41">
        <v>12451</v>
      </c>
      <c r="M5" s="41">
        <v>12680</v>
      </c>
      <c r="N5" s="8">
        <v>13022</v>
      </c>
      <c r="O5" s="40">
        <v>13113</v>
      </c>
      <c r="P5" s="8">
        <f t="shared" ref="P5:P16" si="0">AVERAGE(C5:D5)</f>
        <v>11059.5</v>
      </c>
    </row>
    <row r="6" spans="1:16">
      <c r="A6" s="3" t="s">
        <v>2</v>
      </c>
      <c r="B6" s="41"/>
      <c r="C6" s="41">
        <v>24740</v>
      </c>
      <c r="D6" s="41">
        <v>25013</v>
      </c>
      <c r="E6" s="41">
        <v>25396</v>
      </c>
      <c r="F6" s="41">
        <v>25695</v>
      </c>
      <c r="G6" s="41">
        <v>26055</v>
      </c>
      <c r="H6" s="41">
        <v>26452</v>
      </c>
      <c r="I6" s="41">
        <v>26879</v>
      </c>
      <c r="J6" s="41">
        <v>27279</v>
      </c>
      <c r="K6" s="41">
        <v>27685</v>
      </c>
      <c r="L6" s="41">
        <v>28138</v>
      </c>
      <c r="M6" s="41">
        <v>28659</v>
      </c>
      <c r="N6" s="8">
        <v>29363</v>
      </c>
      <c r="O6" s="40">
        <v>29860</v>
      </c>
      <c r="P6" s="8">
        <f t="shared" si="0"/>
        <v>24876.5</v>
      </c>
    </row>
    <row r="7" spans="1:16">
      <c r="A7" s="3" t="s">
        <v>3</v>
      </c>
      <c r="B7" s="41"/>
      <c r="C7" s="41">
        <v>20274</v>
      </c>
      <c r="D7" s="41">
        <v>20216</v>
      </c>
      <c r="E7" s="41">
        <v>20286</v>
      </c>
      <c r="F7" s="41">
        <v>20148</v>
      </c>
      <c r="G7" s="41">
        <v>20131</v>
      </c>
      <c r="H7" s="41">
        <v>20130</v>
      </c>
      <c r="I7" s="41">
        <v>20206</v>
      </c>
      <c r="J7" s="41">
        <v>20324</v>
      </c>
      <c r="K7" s="41">
        <v>20322</v>
      </c>
      <c r="L7" s="41">
        <v>20501</v>
      </c>
      <c r="M7" s="41">
        <v>20822</v>
      </c>
      <c r="N7" s="4">
        <v>21032</v>
      </c>
      <c r="O7" s="40">
        <v>21042</v>
      </c>
      <c r="P7" s="8">
        <f t="shared" si="0"/>
        <v>20245</v>
      </c>
    </row>
    <row r="8" spans="1:16">
      <c r="A8" s="3" t="s">
        <v>4</v>
      </c>
      <c r="B8" s="41"/>
      <c r="C8" s="41">
        <v>83656</v>
      </c>
      <c r="D8" s="41">
        <v>83240</v>
      </c>
      <c r="E8" s="41">
        <v>82577</v>
      </c>
      <c r="F8" s="41">
        <v>82157</v>
      </c>
      <c r="G8" s="41">
        <v>81325</v>
      </c>
      <c r="H8" s="41">
        <v>80464</v>
      </c>
      <c r="I8" s="41">
        <v>79688</v>
      </c>
      <c r="J8" s="41">
        <v>79445</v>
      </c>
      <c r="K8" s="41">
        <v>79048</v>
      </c>
      <c r="L8" s="41">
        <v>78922</v>
      </c>
      <c r="M8" s="41">
        <v>78739</v>
      </c>
      <c r="N8" s="8">
        <v>77869</v>
      </c>
      <c r="O8" s="40">
        <v>78018</v>
      </c>
      <c r="P8" s="8">
        <f t="shared" si="0"/>
        <v>83448</v>
      </c>
    </row>
    <row r="9" spans="1:16">
      <c r="A9" s="3" t="s">
        <v>5</v>
      </c>
      <c r="B9" s="41"/>
      <c r="C9" s="41">
        <v>18146</v>
      </c>
      <c r="D9" s="41">
        <v>18195</v>
      </c>
      <c r="E9" s="41">
        <v>18237</v>
      </c>
      <c r="F9" s="41">
        <v>18109</v>
      </c>
      <c r="G9" s="41">
        <v>18265</v>
      </c>
      <c r="H9" s="41">
        <v>18494</v>
      </c>
      <c r="I9" s="41">
        <v>18660</v>
      </c>
      <c r="J9" s="41">
        <v>18908</v>
      </c>
      <c r="K9" s="41">
        <v>19111</v>
      </c>
      <c r="L9" s="41">
        <v>19325</v>
      </c>
      <c r="M9" s="41">
        <v>19641</v>
      </c>
      <c r="N9" s="8">
        <v>20029</v>
      </c>
      <c r="O9" s="40">
        <v>20198</v>
      </c>
      <c r="P9" s="8">
        <f t="shared" si="0"/>
        <v>18170.5</v>
      </c>
    </row>
    <row r="10" spans="1:16">
      <c r="A10" s="3" t="s">
        <v>6</v>
      </c>
      <c r="B10" s="41"/>
      <c r="C10" s="41">
        <v>13032</v>
      </c>
      <c r="D10" s="41">
        <v>13219</v>
      </c>
      <c r="E10" s="41">
        <v>13395</v>
      </c>
      <c r="F10" s="41">
        <v>13459</v>
      </c>
      <c r="G10" s="41">
        <v>13613</v>
      </c>
      <c r="H10" s="41">
        <v>13837</v>
      </c>
      <c r="I10" s="41">
        <v>14120</v>
      </c>
      <c r="J10" s="41">
        <v>14271</v>
      </c>
      <c r="K10" s="41">
        <v>14388</v>
      </c>
      <c r="L10" s="41">
        <v>14680</v>
      </c>
      <c r="M10" s="41">
        <v>14930</v>
      </c>
      <c r="N10" s="8">
        <v>15325</v>
      </c>
      <c r="O10" s="40">
        <v>15551</v>
      </c>
      <c r="P10" s="8">
        <f t="shared" si="0"/>
        <v>13125.5</v>
      </c>
    </row>
    <row r="11" spans="1:16">
      <c r="A11" s="3" t="s">
        <v>7</v>
      </c>
      <c r="B11" s="41"/>
      <c r="C11" s="41">
        <v>4439</v>
      </c>
      <c r="D11" s="41">
        <v>4541</v>
      </c>
      <c r="E11" s="41">
        <v>4706</v>
      </c>
      <c r="F11" s="41">
        <v>4632</v>
      </c>
      <c r="G11" s="41">
        <v>4668</v>
      </c>
      <c r="H11" s="41">
        <v>4857</v>
      </c>
      <c r="I11" s="41">
        <v>5065</v>
      </c>
      <c r="J11" s="41">
        <v>5135</v>
      </c>
      <c r="K11" s="41">
        <v>5174</v>
      </c>
      <c r="L11" s="41">
        <v>5356</v>
      </c>
      <c r="M11" s="41">
        <v>5472</v>
      </c>
      <c r="N11" s="8">
        <v>5619</v>
      </c>
      <c r="O11" s="40">
        <v>5694</v>
      </c>
      <c r="P11" s="8">
        <f t="shared" si="0"/>
        <v>4490</v>
      </c>
    </row>
    <row r="12" spans="1:16">
      <c r="A12" s="3" t="s">
        <v>8</v>
      </c>
      <c r="B12" s="41"/>
      <c r="C12" s="41">
        <v>11757</v>
      </c>
      <c r="D12" s="41">
        <v>11926</v>
      </c>
      <c r="E12" s="41">
        <v>12107</v>
      </c>
      <c r="F12" s="41">
        <v>12170</v>
      </c>
      <c r="G12" s="41">
        <v>12372</v>
      </c>
      <c r="H12" s="41">
        <v>12588</v>
      </c>
      <c r="I12" s="41">
        <v>12863</v>
      </c>
      <c r="J12" s="41">
        <v>13086</v>
      </c>
      <c r="K12" s="41">
        <v>13163</v>
      </c>
      <c r="L12" s="41">
        <v>13380</v>
      </c>
      <c r="M12" s="41">
        <v>13620</v>
      </c>
      <c r="N12" s="8">
        <v>13919</v>
      </c>
      <c r="O12" s="40">
        <v>14149</v>
      </c>
      <c r="P12" s="8">
        <f t="shared" si="0"/>
        <v>11841.5</v>
      </c>
    </row>
    <row r="13" spans="1:16">
      <c r="A13" s="3" t="s">
        <v>9</v>
      </c>
      <c r="B13" s="41"/>
      <c r="C13" s="41">
        <v>10557</v>
      </c>
      <c r="D13" s="41">
        <v>10633</v>
      </c>
      <c r="E13" s="41">
        <v>10849</v>
      </c>
      <c r="F13" s="41">
        <v>10966</v>
      </c>
      <c r="G13" s="41">
        <v>11189</v>
      </c>
      <c r="H13" s="41">
        <v>11387</v>
      </c>
      <c r="I13" s="41">
        <v>11667</v>
      </c>
      <c r="J13" s="41">
        <v>11869</v>
      </c>
      <c r="K13" s="41">
        <v>11811</v>
      </c>
      <c r="L13" s="41">
        <v>12049</v>
      </c>
      <c r="M13" s="41">
        <v>12282</v>
      </c>
      <c r="N13" s="8">
        <v>12478</v>
      </c>
      <c r="O13" s="40">
        <v>12841</v>
      </c>
      <c r="P13" s="8">
        <f t="shared" si="0"/>
        <v>10595</v>
      </c>
    </row>
    <row r="14" spans="1:16">
      <c r="A14" s="3" t="s">
        <v>10</v>
      </c>
      <c r="B14" s="41"/>
      <c r="C14" s="41">
        <v>15796</v>
      </c>
      <c r="D14" s="41">
        <v>15666</v>
      </c>
      <c r="E14" s="41">
        <v>15494</v>
      </c>
      <c r="F14" s="41">
        <v>15267</v>
      </c>
      <c r="G14" s="41">
        <v>15167</v>
      </c>
      <c r="H14" s="41">
        <v>15173</v>
      </c>
      <c r="I14" s="41">
        <v>15244</v>
      </c>
      <c r="J14" s="41">
        <v>15107</v>
      </c>
      <c r="K14" s="41">
        <v>14904</v>
      </c>
      <c r="L14" s="41">
        <v>14951</v>
      </c>
      <c r="M14" s="41">
        <v>15005</v>
      </c>
      <c r="N14" s="8">
        <v>15115</v>
      </c>
      <c r="O14" s="40">
        <v>15280</v>
      </c>
      <c r="P14" s="8">
        <f t="shared" si="0"/>
        <v>15731</v>
      </c>
    </row>
    <row r="15" spans="1:16">
      <c r="A15" s="3" t="s">
        <v>11</v>
      </c>
      <c r="B15" s="41"/>
      <c r="C15" s="41">
        <v>6440</v>
      </c>
      <c r="D15" s="41">
        <v>6420</v>
      </c>
      <c r="E15" s="41">
        <v>6530</v>
      </c>
      <c r="F15" s="41">
        <v>6495</v>
      </c>
      <c r="G15" s="41">
        <v>6612</v>
      </c>
      <c r="H15" s="41">
        <v>6756</v>
      </c>
      <c r="I15" s="41">
        <v>6856</v>
      </c>
      <c r="J15" s="41">
        <v>7001</v>
      </c>
      <c r="K15" s="41">
        <v>7027</v>
      </c>
      <c r="L15" s="41">
        <v>7137</v>
      </c>
      <c r="M15" s="41">
        <v>7216</v>
      </c>
      <c r="N15" s="8">
        <v>7224</v>
      </c>
      <c r="O15" s="40">
        <v>7321</v>
      </c>
      <c r="P15" s="8">
        <f t="shared" si="0"/>
        <v>6430</v>
      </c>
    </row>
    <row r="16" spans="1:16">
      <c r="A16" s="3" t="s">
        <v>12</v>
      </c>
      <c r="B16" s="41"/>
      <c r="C16" s="41">
        <v>6036</v>
      </c>
      <c r="D16" s="41">
        <v>6037</v>
      </c>
      <c r="E16" s="41">
        <v>6210</v>
      </c>
      <c r="F16" s="41">
        <v>6121</v>
      </c>
      <c r="G16" s="41">
        <v>6184</v>
      </c>
      <c r="H16" s="41">
        <v>6233</v>
      </c>
      <c r="I16" s="41">
        <v>6349</v>
      </c>
      <c r="J16" s="41">
        <v>6420</v>
      </c>
      <c r="K16" s="41">
        <v>6457</v>
      </c>
      <c r="L16" s="41">
        <v>6565</v>
      </c>
      <c r="M16" s="41">
        <v>6664</v>
      </c>
      <c r="N16" s="8">
        <v>6721</v>
      </c>
      <c r="O16" s="40">
        <v>6758</v>
      </c>
      <c r="P16" s="8">
        <f t="shared" si="0"/>
        <v>6036.5</v>
      </c>
    </row>
    <row r="17" spans="1:16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  <c r="P17" s="8"/>
    </row>
  </sheetData>
  <phoneticPr fontId="5" type="noConversion"/>
  <printOptions gridLines="1" gridLinesSet="0"/>
  <pageMargins left="0.75" right="0.75" top="1" bottom="1" header="0.5" footer="0.5"/>
  <pageSetup paperSize="9" orientation="portrait" r:id="rId1"/>
  <headerFooter alignWithMargins="0">
    <oddHeader>&amp;A</oddHeader>
    <oddFooter>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2-2</vt:lpstr>
      <vt:lpstr>期中人口(不印)</vt:lpstr>
      <vt:lpstr>'2-2'!Print_Area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2020-03-26T02:35:14Z</cp:lastPrinted>
  <dcterms:created xsi:type="dcterms:W3CDTF">2005-11-16T03:41:13Z</dcterms:created>
  <dcterms:modified xsi:type="dcterms:W3CDTF">2020-09-26T03:10:27Z</dcterms:modified>
</cp:coreProperties>
</file>