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3\"/>
    </mc:Choice>
  </mc:AlternateContent>
  <xr:revisionPtr revIDLastSave="0" documentId="8_{A9BF344C-3E72-41E8-AF9A-1AA0513AA4FB}" xr6:coauthVersionLast="36" xr6:coauthVersionMax="36" xr10:uidLastSave="{00000000-0000-0000-0000-000000000000}"/>
  <bookViews>
    <workbookView xWindow="120" yWindow="150" windowWidth="8415" windowHeight="5490" tabRatio="601"/>
  </bookViews>
  <sheets>
    <sheet name="3-6" sheetId="4" r:id="rId1"/>
  </sheets>
  <definedNames>
    <definedName name="_xlnm.Print_Area" localSheetId="0">'3-6'!$A$1:$N$76</definedName>
  </definedNames>
  <calcPr calcId="191029"/>
</workbook>
</file>

<file path=xl/calcChain.xml><?xml version="1.0" encoding="utf-8"?>
<calcChain xmlns="http://schemas.openxmlformats.org/spreadsheetml/2006/main">
  <c r="P71" i="4" l="1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Q59" i="4"/>
  <c r="B32" i="4"/>
  <c r="B31" i="4"/>
  <c r="B34" i="4"/>
  <c r="B35" i="4"/>
  <c r="B36" i="4"/>
  <c r="B33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E7" i="4"/>
  <c r="F7" i="4"/>
  <c r="G7" i="4"/>
  <c r="I7" i="4"/>
  <c r="J7" i="4"/>
  <c r="K7" i="4"/>
  <c r="L7" i="4"/>
  <c r="M7" i="4"/>
  <c r="C12" i="4" s="1"/>
  <c r="N7" i="4"/>
  <c r="B8" i="4"/>
  <c r="C8" i="4"/>
  <c r="B9" i="4"/>
  <c r="C9" i="4" s="1"/>
  <c r="B10" i="4"/>
  <c r="B11" i="4"/>
  <c r="C11" i="4"/>
  <c r="B12" i="4"/>
  <c r="P33" i="4"/>
  <c r="P34" i="4"/>
  <c r="P35" i="4"/>
  <c r="P36" i="4"/>
  <c r="P37" i="4"/>
  <c r="P38" i="4"/>
  <c r="P39" i="4"/>
  <c r="P40" i="4"/>
  <c r="P41" i="4"/>
  <c r="P42" i="4"/>
  <c r="P43" i="4"/>
  <c r="P45" i="4"/>
  <c r="P44" i="4"/>
  <c r="P46" i="4"/>
  <c r="P47" i="4"/>
  <c r="P49" i="4"/>
  <c r="P50" i="4"/>
  <c r="P30" i="4" s="1"/>
  <c r="P48" i="4"/>
  <c r="C15" i="4"/>
  <c r="C16" i="4"/>
  <c r="Q58" i="4"/>
  <c r="Q57" i="4"/>
  <c r="Q37" i="4"/>
  <c r="Q64" i="4"/>
  <c r="Q56" i="4"/>
  <c r="Q40" i="4"/>
  <c r="Q43" i="4"/>
  <c r="Q38" i="4"/>
  <c r="Q36" i="4"/>
  <c r="Q55" i="4"/>
  <c r="Q61" i="4"/>
  <c r="Q63" i="4"/>
  <c r="Q35" i="4"/>
  <c r="Q41" i="4"/>
  <c r="Q62" i="4"/>
  <c r="Q34" i="4"/>
  <c r="Q42" i="4"/>
  <c r="Q39" i="4"/>
  <c r="Q60" i="4"/>
  <c r="P51" i="4"/>
  <c r="C10" i="4" l="1"/>
  <c r="C14" i="4"/>
  <c r="C13" i="4"/>
</calcChain>
</file>

<file path=xl/comments1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25至未滿30歲組中點的算法：(25+30)/2=22.5</t>
        </r>
      </text>
    </comment>
  </commentList>
</comments>
</file>

<file path=xl/sharedStrings.xml><?xml version="1.0" encoding="utf-8"?>
<sst xmlns="http://schemas.openxmlformats.org/spreadsheetml/2006/main" count="219" uniqueCount="118">
  <si>
    <t>單位：人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</si>
  <si>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5" type="noConversion"/>
  </si>
  <si>
    <r>
      <t>24</t>
    </r>
    <r>
      <rPr>
        <sz val="9"/>
        <rFont val="華康中黑體"/>
        <family val="3"/>
        <charset val="136"/>
      </rPr>
      <t>歲以下</t>
    </r>
    <r>
      <rPr>
        <sz val="9"/>
        <rFont val="Times New Roman"/>
        <family val="1"/>
      </rPr>
      <t>Under</t>
    </r>
    <r>
      <rPr>
        <sz val="9"/>
        <rFont val="Times New Roman"/>
        <family val="1"/>
      </rPr>
      <t>24</t>
    </r>
    <r>
      <rPr>
        <sz val="9"/>
        <rFont val="Times New Roman"/>
        <family val="1"/>
      </rPr>
      <t xml:space="preserve"> Years</t>
    </r>
    <phoneticPr fontId="5" type="noConversion"/>
  </si>
  <si>
    <r>
      <t>25-29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25-29
Years</t>
    </r>
    <phoneticPr fontId="5" type="noConversion"/>
  </si>
  <si>
    <r>
      <t>30-34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30-34
Years</t>
    </r>
    <phoneticPr fontId="5" type="noConversion"/>
  </si>
  <si>
    <r>
      <t>35-39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35-39
Years</t>
    </r>
    <phoneticPr fontId="5" type="noConversion"/>
  </si>
  <si>
    <r>
      <t>40-44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40-4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 xml:space="preserve">
Years</t>
    </r>
    <phoneticPr fontId="5" type="noConversion"/>
  </si>
  <si>
    <r>
      <t>45-49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45-49
Years</t>
    </r>
    <phoneticPr fontId="5" type="noConversion"/>
  </si>
  <si>
    <r>
      <t>50-54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50-54
Years</t>
    </r>
    <phoneticPr fontId="5" type="noConversion"/>
  </si>
  <si>
    <r>
      <t>55-59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55-59
Years</t>
    </r>
    <phoneticPr fontId="5" type="noConversion"/>
  </si>
  <si>
    <r>
      <t>60-64</t>
    </r>
    <r>
      <rPr>
        <sz val="9"/>
        <rFont val="華康中黑體"/>
        <family val="3"/>
        <charset val="136"/>
      </rPr>
      <t>歲</t>
    </r>
    <r>
      <rPr>
        <sz val="9"/>
        <rFont val="Times New Roman"/>
        <family val="1"/>
      </rPr>
      <t xml:space="preserve">   60-64
Years</t>
    </r>
    <phoneticPr fontId="5" type="noConversion"/>
  </si>
  <si>
    <r>
      <t>65</t>
    </r>
    <r>
      <rPr>
        <sz val="9"/>
        <rFont val="華康中黑體"/>
        <family val="3"/>
        <charset val="136"/>
      </rPr>
      <t>歲以上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65 </t>
    </r>
    <r>
      <rPr>
        <sz val="8"/>
        <rFont val="Times New Roman"/>
        <family val="1"/>
      </rPr>
      <t>Years of Age and Over</t>
    </r>
    <phoneticPr fontId="5" type="noConversion"/>
  </si>
  <si>
    <r>
      <t>20</t>
    </r>
    <r>
      <rPr>
        <sz val="9"/>
        <rFont val="Times New Roman"/>
        <family val="1"/>
      </rPr>
      <t>-24</t>
    </r>
    <r>
      <rPr>
        <sz val="9"/>
        <rFont val="細明體"/>
        <family val="3"/>
        <charset val="136"/>
      </rPr>
      <t>歲</t>
    </r>
    <phoneticPr fontId="5" type="noConversion"/>
  </si>
  <si>
    <r>
      <t>25</t>
    </r>
    <r>
      <rPr>
        <sz val="9"/>
        <rFont val="Times New Roman"/>
        <family val="1"/>
      </rPr>
      <t>-29</t>
    </r>
    <r>
      <rPr>
        <sz val="9"/>
        <rFont val="細明體"/>
        <family val="3"/>
        <charset val="136"/>
      </rPr>
      <t>歲</t>
    </r>
    <phoneticPr fontId="5" type="noConversion"/>
  </si>
  <si>
    <r>
      <t>30</t>
    </r>
    <r>
      <rPr>
        <sz val="9"/>
        <rFont val="Times New Roman"/>
        <family val="1"/>
      </rPr>
      <t>-34</t>
    </r>
    <r>
      <rPr>
        <sz val="9"/>
        <rFont val="細明體"/>
        <family val="3"/>
        <charset val="136"/>
      </rPr>
      <t>歲</t>
    </r>
    <phoneticPr fontId="5" type="noConversion"/>
  </si>
  <si>
    <r>
      <t>35</t>
    </r>
    <r>
      <rPr>
        <sz val="9"/>
        <rFont val="Times New Roman"/>
        <family val="1"/>
      </rPr>
      <t>-39</t>
    </r>
    <r>
      <rPr>
        <sz val="9"/>
        <rFont val="細明體"/>
        <family val="3"/>
        <charset val="136"/>
      </rPr>
      <t>歲</t>
    </r>
    <phoneticPr fontId="5" type="noConversion"/>
  </si>
  <si>
    <r>
      <t>40</t>
    </r>
    <r>
      <rPr>
        <sz val="9"/>
        <rFont val="Times New Roman"/>
        <family val="1"/>
      </rPr>
      <t>-44</t>
    </r>
    <r>
      <rPr>
        <sz val="9"/>
        <rFont val="細明體"/>
        <family val="3"/>
        <charset val="136"/>
      </rPr>
      <t>歲</t>
    </r>
    <phoneticPr fontId="5" type="noConversion"/>
  </si>
  <si>
    <r>
      <t>45-49</t>
    </r>
    <r>
      <rPr>
        <sz val="9"/>
        <rFont val="細明體"/>
        <family val="3"/>
        <charset val="136"/>
      </rPr>
      <t>歲</t>
    </r>
    <phoneticPr fontId="5" type="noConversion"/>
  </si>
  <si>
    <r>
      <t>50-54</t>
    </r>
    <r>
      <rPr>
        <sz val="9"/>
        <rFont val="細明體"/>
        <family val="3"/>
        <charset val="136"/>
      </rPr>
      <t>歲</t>
    </r>
    <phoneticPr fontId="5" type="noConversion"/>
  </si>
  <si>
    <r>
      <t>55-59</t>
    </r>
    <r>
      <rPr>
        <sz val="9"/>
        <rFont val="細明體"/>
        <family val="3"/>
        <charset val="136"/>
      </rPr>
      <t>歲</t>
    </r>
    <phoneticPr fontId="5" type="noConversion"/>
  </si>
  <si>
    <r>
      <t>60-64</t>
    </r>
    <r>
      <rPr>
        <sz val="9"/>
        <rFont val="細明體"/>
        <family val="3"/>
        <charset val="136"/>
      </rPr>
      <t>歲</t>
    </r>
    <phoneticPr fontId="5" type="noConversion"/>
  </si>
  <si>
    <r>
      <t>65</t>
    </r>
    <r>
      <rPr>
        <sz val="9"/>
        <rFont val="細明體"/>
        <family val="3"/>
        <charset val="136"/>
      </rPr>
      <t>歲以上</t>
    </r>
    <phoneticPr fontId="5" type="noConversion"/>
  </si>
  <si>
    <r>
      <t>Source</t>
    </r>
    <r>
      <rPr>
        <sz val="9"/>
        <color indexed="8"/>
        <rFont val="新細明體"/>
        <family val="1"/>
        <charset val="136"/>
      </rPr>
      <t>：</t>
    </r>
    <r>
      <rPr>
        <sz val="9"/>
        <color indexed="8"/>
        <rFont val="Times New Roman"/>
        <family val="1"/>
      </rPr>
      <t>Central Personnel Administration.</t>
    </r>
    <phoneticPr fontId="5" type="noConversion"/>
  </si>
  <si>
    <r>
      <t>說　　明：平均年齡</t>
    </r>
    <r>
      <rPr>
        <sz val="8.5"/>
        <rFont val="Times New Roman"/>
        <family val="1"/>
      </rPr>
      <t xml:space="preserve"> = [</t>
    </r>
    <r>
      <rPr>
        <sz val="8.5"/>
        <rFont val="新細明體"/>
        <family val="1"/>
        <charset val="136"/>
      </rPr>
      <t>各組組中點</t>
    </r>
    <r>
      <rPr>
        <sz val="8.5"/>
        <rFont val="Times New Roman"/>
        <family val="1"/>
      </rPr>
      <t>×</t>
    </r>
    <r>
      <rPr>
        <sz val="8.5"/>
        <rFont val="新細明體"/>
        <family val="1"/>
        <charset val="136"/>
      </rPr>
      <t>各組人數</t>
    </r>
    <r>
      <rPr>
        <sz val="8.5"/>
        <rFont val="Times New Roman"/>
        <family val="1"/>
      </rPr>
      <t xml:space="preserve">] </t>
    </r>
    <r>
      <rPr>
        <sz val="8.5"/>
        <rFont val="新細明體"/>
        <family val="1"/>
        <charset val="136"/>
      </rPr>
      <t>／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  <charset val="136"/>
      </rPr>
      <t>各組人數總合（組中點的計算方法舉例如下：</t>
    </r>
    <r>
      <rPr>
        <sz val="8.5"/>
        <rFont val="Times New Roman"/>
        <family val="1"/>
      </rPr>
      <t>20</t>
    </r>
    <r>
      <rPr>
        <sz val="8.5"/>
        <rFont val="新細明體"/>
        <family val="1"/>
        <charset val="136"/>
      </rPr>
      <t>至</t>
    </r>
    <r>
      <rPr>
        <sz val="8.5"/>
        <rFont val="Times New Roman"/>
        <family val="1"/>
      </rPr>
      <t>24</t>
    </r>
    <r>
      <rPr>
        <sz val="8.5"/>
        <rFont val="新細明體"/>
        <family val="1"/>
        <charset val="136"/>
      </rPr>
      <t>歲組</t>
    </r>
    <r>
      <rPr>
        <sz val="8.5"/>
        <rFont val="Times New Roman"/>
        <family val="1"/>
      </rPr>
      <t>(20</t>
    </r>
    <r>
      <rPr>
        <sz val="8.5"/>
        <rFont val="新細明體"/>
        <family val="1"/>
        <charset val="136"/>
      </rPr>
      <t>至未滿</t>
    </r>
    <r>
      <rPr>
        <sz val="8.5"/>
        <rFont val="Times New Roman"/>
        <family val="1"/>
      </rPr>
      <t>25</t>
    </r>
    <phoneticPr fontId="5" type="noConversion"/>
  </si>
  <si>
    <r>
      <t>　　　　　</t>
    </r>
    <r>
      <rPr>
        <sz val="8.5"/>
        <rFont val="新細明體"/>
        <family val="1"/>
        <charset val="136"/>
      </rPr>
      <t>歲</t>
    </r>
    <r>
      <rPr>
        <sz val="8.5"/>
        <rFont val="Times New Roman"/>
        <family val="1"/>
      </rPr>
      <t>)</t>
    </r>
    <r>
      <rPr>
        <sz val="8.5"/>
        <rFont val="新細明體"/>
        <family val="1"/>
        <charset val="136"/>
      </rPr>
      <t>之組中點</t>
    </r>
    <r>
      <rPr>
        <sz val="8.5"/>
        <rFont val="Times New Roman"/>
        <family val="1"/>
      </rPr>
      <t xml:space="preserve"> = (20+25)/2=22.5</t>
    </r>
    <r>
      <rPr>
        <sz val="8.5"/>
        <rFont val="新細明體"/>
        <family val="1"/>
        <charset val="136"/>
      </rPr>
      <t>，其餘類推，但</t>
    </r>
    <r>
      <rPr>
        <sz val="8.5"/>
        <rFont val="Times New Roman"/>
        <family val="1"/>
      </rPr>
      <t xml:space="preserve"> 24 </t>
    </r>
    <r>
      <rPr>
        <sz val="8.5"/>
        <rFont val="新細明體"/>
        <family val="1"/>
        <charset val="136"/>
      </rPr>
      <t>歲以下及</t>
    </r>
    <r>
      <rPr>
        <sz val="8.5"/>
        <rFont val="Times New Roman"/>
        <family val="1"/>
      </rPr>
      <t xml:space="preserve"> 65 </t>
    </r>
    <r>
      <rPr>
        <sz val="8.5"/>
        <rFont val="新細明體"/>
        <family val="1"/>
        <charset val="136"/>
      </rPr>
      <t>歲以上兩組之組中點各以</t>
    </r>
    <r>
      <rPr>
        <sz val="8.5"/>
        <rFont val="Times New Roman"/>
        <family val="1"/>
      </rPr>
      <t xml:space="preserve"> 22.5 </t>
    </r>
    <r>
      <rPr>
        <sz val="8.5"/>
        <rFont val="新細明體"/>
        <family val="1"/>
        <charset val="136"/>
      </rPr>
      <t>及</t>
    </r>
    <r>
      <rPr>
        <sz val="8.5"/>
        <rFont val="Times New Roman"/>
        <family val="1"/>
      </rPr>
      <t>65</t>
    </r>
    <r>
      <rPr>
        <sz val="8.5"/>
        <rFont val="新細明體"/>
        <family val="1"/>
        <charset val="136"/>
      </rPr>
      <t>代表）。</t>
    </r>
    <phoneticPr fontId="5" type="noConversion"/>
  </si>
  <si>
    <r>
      <t>Table 3-6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Actual Number of Personnel in Hualien</t>
    </r>
    <phoneticPr fontId="5" type="noConversion"/>
  </si>
  <si>
    <t xml:space="preserve"> County, School &amp; Subsidiaries-by Sex And Age</t>
    <phoneticPr fontId="5" type="noConversion"/>
  </si>
  <si>
    <t xml:space="preserve"> County, School &amp; Subsidiaries-by Sex And Age(Cont.End)</t>
    <phoneticPr fontId="5" type="noConversion"/>
  </si>
  <si>
    <t>資料來源：行政院人事行政總處</t>
    <phoneticPr fontId="5" type="noConversion"/>
  </si>
  <si>
    <t>總計
Grand
Total</t>
    <phoneticPr fontId="5" type="noConversion"/>
  </si>
  <si>
    <t xml:space="preserve">年底別、性別及機關類別  
End  of Year,Gender &amp; Organization </t>
    <phoneticPr fontId="5" type="noConversion"/>
  </si>
  <si>
    <t>表3－6、本縣各級機關學校公教人員按年齡分(共2頁/第1頁)</t>
    <phoneticPr fontId="5" type="noConversion"/>
  </si>
  <si>
    <t>表3－6、本縣各級機關學校公教人員按年齡分(共2頁/第2頁)</t>
    <phoneticPr fontId="5" type="noConversion"/>
  </si>
  <si>
    <r>
      <t>平均年齡</t>
    </r>
    <r>
      <rPr>
        <sz val="8"/>
        <rFont val="Times New Roman"/>
        <family val="1"/>
      </rPr>
      <t>(</t>
    </r>
    <r>
      <rPr>
        <sz val="8"/>
        <rFont val="華康中黑體"/>
        <family val="3"/>
        <charset val="136"/>
      </rPr>
      <t>歲</t>
    </r>
    <r>
      <rPr>
        <sz val="8"/>
        <rFont val="Times New Roman"/>
        <family val="1"/>
      </rPr>
      <t>)</t>
    </r>
    <r>
      <rPr>
        <sz val="8"/>
        <rFont val="華康中黑體"/>
        <family val="3"/>
        <charset val="136"/>
      </rPr>
      <t xml:space="preserve">
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Age Average</t>
    </r>
    <phoneticPr fontId="5" type="noConversion"/>
  </si>
  <si>
    <t>加權</t>
    <phoneticPr fontId="5" type="noConversion"/>
  </si>
  <si>
    <t>八十五年底 End of 1996</t>
  </si>
  <si>
    <t>八十六年底 End of 1997</t>
  </si>
  <si>
    <t>八十七年底 End of 1998</t>
  </si>
  <si>
    <t>八十八年底 End of 1999</t>
    <phoneticPr fontId="5" type="noConversion"/>
  </si>
  <si>
    <t>八十九年底 End of 2000</t>
  </si>
  <si>
    <t>九　十年底 End of 2001</t>
    <phoneticPr fontId="5" type="noConversion"/>
  </si>
  <si>
    <t>九十一年底 End of 2002</t>
    <phoneticPr fontId="5" type="noConversion"/>
  </si>
  <si>
    <t>九十二年底 End of 2003</t>
    <phoneticPr fontId="5" type="noConversion"/>
  </si>
  <si>
    <t>九十三年底 End of 2004</t>
    <phoneticPr fontId="5" type="noConversion"/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</si>
  <si>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</si>
  <si>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</si>
  <si>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</si>
  <si>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</si>
  <si>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</si>
  <si>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</si>
  <si>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</si>
  <si>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</si>
  <si>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</si>
  <si>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男</t>
    <phoneticPr fontId="5" type="noConversion"/>
  </si>
  <si>
    <t>女</t>
    <phoneticPr fontId="5" type="noConversion"/>
  </si>
  <si>
    <t>縣議會 County Council</t>
    <phoneticPr fontId="5" type="noConversion"/>
  </si>
  <si>
    <t>縣政府 County Government</t>
    <phoneticPr fontId="5" type="noConversion"/>
  </si>
  <si>
    <t>地方稅務局 Local Tax Bureau</t>
    <phoneticPr fontId="5" type="noConversion"/>
  </si>
  <si>
    <t>警察局及所屬 Bureau of Police &amp; Subsidiaries</t>
    <phoneticPr fontId="5" type="noConversion"/>
  </si>
  <si>
    <t>消防局 Bureau of fire</t>
    <phoneticPr fontId="5" type="noConversion"/>
  </si>
  <si>
    <t>衛生局及所屬 Bureau of Health &amp; Subsidiaries</t>
    <phoneticPr fontId="5" type="noConversion"/>
  </si>
  <si>
    <t>鄉鎮市衛生所 Health Offices of Township</t>
    <phoneticPr fontId="5" type="noConversion"/>
  </si>
  <si>
    <t>環境保護局及所屬 Bureau of Environmental Sanitation &amp; Subsidiaries</t>
    <phoneticPr fontId="5" type="noConversion"/>
  </si>
  <si>
    <t>地政事務所 Land Administration Office</t>
    <phoneticPr fontId="5" type="noConversion"/>
  </si>
  <si>
    <t>戶政事務所 Household Registration Office</t>
    <phoneticPr fontId="5" type="noConversion"/>
  </si>
  <si>
    <t xml:space="preserve">其他縣屬機關 The Other Organic Structure </t>
    <phoneticPr fontId="5" type="noConversion"/>
  </si>
  <si>
    <t>鄉鎮市民代表會 Parliament of Township</t>
    <phoneticPr fontId="5" type="noConversion"/>
  </si>
  <si>
    <t>鄉鎮市公所 Township Offices</t>
    <phoneticPr fontId="5" type="noConversion"/>
  </si>
  <si>
    <t>鄉鎮市公所所屬機關(不含幼兒園) Township Offices (Kindergartens Excluded)</t>
    <phoneticPr fontId="5" type="noConversion"/>
  </si>
  <si>
    <t>縣市鄉鎮營事業機構 Municipal Owned Enterprises</t>
    <phoneticPr fontId="5" type="noConversion"/>
  </si>
  <si>
    <t>國民中學 Junior High School</t>
    <phoneticPr fontId="5" type="noConversion"/>
  </si>
  <si>
    <t>國民小學(不含幼兒園) Elementary Schools (Kindergartens Excluded)</t>
    <phoneticPr fontId="5" type="noConversion"/>
  </si>
  <si>
    <t>高級中等學校
Senior High &amp;Vocational Schools</t>
    <phoneticPr fontId="5" type="noConversion"/>
  </si>
  <si>
    <t>八十八年底 End of 1999</t>
    <phoneticPr fontId="5" type="noConversion"/>
  </si>
  <si>
    <t>九　十年底 End of 2001</t>
    <phoneticPr fontId="5" type="noConversion"/>
  </si>
  <si>
    <t>九十一年底 End of 2002</t>
    <phoneticPr fontId="5" type="noConversion"/>
  </si>
  <si>
    <t>九十二年底 End of 2003</t>
    <phoneticPr fontId="5" type="noConversion"/>
  </si>
  <si>
    <t>九十三年底 End of 2004</t>
    <phoneticPr fontId="5" type="noConversion"/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</si>
  <si>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</si>
  <si>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</si>
  <si>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</si>
  <si>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</si>
  <si>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</si>
  <si>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</si>
  <si>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</si>
  <si>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</si>
  <si>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</si>
  <si>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男</t>
    <phoneticPr fontId="5" type="noConversion"/>
  </si>
  <si>
    <t>女</t>
    <phoneticPr fontId="5" type="noConversion"/>
  </si>
  <si>
    <t>縣議會 County Council</t>
    <phoneticPr fontId="5" type="noConversion"/>
  </si>
  <si>
    <t>縣政府 County Government</t>
    <phoneticPr fontId="5" type="noConversion"/>
  </si>
  <si>
    <t>地方稅務局 Local Tax Bureau</t>
    <phoneticPr fontId="5" type="noConversion"/>
  </si>
  <si>
    <t>警察局及所屬 Bureau of Police &amp; Subsidiaries</t>
    <phoneticPr fontId="5" type="noConversion"/>
  </si>
  <si>
    <t>消防局 Bureau of fire</t>
    <phoneticPr fontId="5" type="noConversion"/>
  </si>
  <si>
    <t>衛生局及所屬 Bureau of Health &amp; Subsidiaries</t>
    <phoneticPr fontId="5" type="noConversion"/>
  </si>
  <si>
    <t>鄉鎮市衛生所 Health Offices of Township</t>
    <phoneticPr fontId="5" type="noConversion"/>
  </si>
  <si>
    <t>環境保護局及所屬 Bureau of Environmental Sanitation &amp; Subsidiaries</t>
    <phoneticPr fontId="5" type="noConversion"/>
  </si>
  <si>
    <t>地政事務所 Land Administration Office</t>
    <phoneticPr fontId="5" type="noConversion"/>
  </si>
  <si>
    <t>戶政事務所 Household Registration Office</t>
    <phoneticPr fontId="5" type="noConversion"/>
  </si>
  <si>
    <t xml:space="preserve">其他縣屬機關 The Other Organic Structure </t>
    <phoneticPr fontId="5" type="noConversion"/>
  </si>
  <si>
    <t>鄉鎮市民代表會 Parliament of Township</t>
    <phoneticPr fontId="5" type="noConversion"/>
  </si>
  <si>
    <t>鄉鎮市公所 Township Offices</t>
    <phoneticPr fontId="5" type="noConversion"/>
  </si>
  <si>
    <t>鄉鎮市公所所屬機關(不含幼兒園) Township Offices (Kindergartens Excluded)</t>
    <phoneticPr fontId="5" type="noConversion"/>
  </si>
  <si>
    <t>縣市鄉鎮營事業機構 Municipal Owned Enterprises</t>
    <phoneticPr fontId="5" type="noConversion"/>
  </si>
  <si>
    <t>國民中學 Junior High School</t>
    <phoneticPr fontId="5" type="noConversion"/>
  </si>
  <si>
    <t>國民小學(不含幼兒園) Elementary Schools (Kindergartens Excluded)</t>
    <phoneticPr fontId="5" type="noConversion"/>
  </si>
  <si>
    <t>高級中等學校
Senior High &amp;Vocational Schools</t>
    <phoneticPr fontId="5" type="noConversion"/>
  </si>
  <si>
    <t>一○三年底 End of 2014</t>
  </si>
  <si>
    <t>一○四年底 End of 2015</t>
  </si>
  <si>
    <t>一○五年底 End of 2016</t>
  </si>
  <si>
    <t>一○五年底 End of 2016</t>
    <phoneticPr fontId="5" type="noConversion"/>
  </si>
  <si>
    <t>一○六年底 End of 2017</t>
  </si>
  <si>
    <t>一○七年底 End of 2018</t>
  </si>
  <si>
    <t>一○七年底 End of 2018</t>
    <phoneticPr fontId="5" type="noConversion"/>
  </si>
  <si>
    <t>一○八年底 End of 2019</t>
    <phoneticPr fontId="5" type="noConversion"/>
  </si>
  <si>
    <t xml:space="preserve">              -</t>
  </si>
  <si>
    <r>
      <t>行政組織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91</t>
    </r>
    <phoneticPr fontId="5" type="noConversion"/>
  </si>
  <si>
    <r>
      <t>行政組織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92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</si>
</sst>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83" formatCode="_(* #,##0.00_);_(* \(#,##0.00\);_(* &quot;-&quot;??_);_(@_)"/>
    <numFmt numFmtId="192" formatCode="#,##0.0;#,##0.0;&quot;-&quot;_-;"/>
    <numFmt numFmtId="194" formatCode="#,##0;#,##0;&quot;-&quot;;"/>
    <numFmt numFmtId="196" formatCode="#,##0.00;#,##0.00;&quot;-&quot;;"/>
    <numFmt numFmtId="198" formatCode="#,##0.00_);[Red]\(#,##0.00\)"/>
    <numFmt numFmtId="205" formatCode="0_);[Red]\(0\)"/>
    <numFmt numFmtId="207" formatCode="#,##0.00;#,##0.00;&quot;-&quot;"/>
  </numFmts>
  <fonts count="21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6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name val="細明體"/>
      <family val="3"/>
      <charset val="136"/>
    </font>
    <font>
      <sz val="9"/>
      <color indexed="8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8.5"/>
      <name val="Times New Roman"/>
      <family val="1"/>
    </font>
    <font>
      <sz val="8.5"/>
      <name val="新細明體"/>
      <family val="1"/>
      <charset val="136"/>
    </font>
    <font>
      <sz val="8"/>
      <name val="華康中黑體"/>
      <family val="3"/>
      <charset val="136"/>
    </font>
    <font>
      <sz val="16"/>
      <name val="新細明體"/>
      <family val="1"/>
      <charset val="136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 applyBorder="0">
      <alignment vertical="center"/>
    </xf>
    <xf numFmtId="38" fontId="1" fillId="0" borderId="0">
      <alignment vertical="center"/>
    </xf>
    <xf numFmtId="0" fontId="11" fillId="0" borderId="0"/>
    <xf numFmtId="183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4" fillId="0" borderId="0" xfId="0" applyNumberFormat="1" applyFont="1" applyBorder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>
      <alignment vertical="center"/>
    </xf>
    <xf numFmtId="10" fontId="4" fillId="0" borderId="0" xfId="0" applyNumberFormat="1" applyFont="1">
      <alignment vertical="center"/>
    </xf>
    <xf numFmtId="10" fontId="4" fillId="0" borderId="0" xfId="0" applyNumberFormat="1" applyFont="1" applyBorder="1">
      <alignment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192" fontId="4" fillId="0" borderId="0" xfId="0" applyNumberFormat="1" applyFont="1">
      <alignment vertical="center"/>
    </xf>
    <xf numFmtId="194" fontId="4" fillId="0" borderId="1" xfId="0" applyNumberFormat="1" applyFont="1" applyBorder="1">
      <alignment vertical="center"/>
    </xf>
    <xf numFmtId="194" fontId="4" fillId="0" borderId="0" xfId="0" applyNumberFormat="1" applyFont="1" applyBorder="1">
      <alignment vertical="center"/>
    </xf>
    <xf numFmtId="194" fontId="4" fillId="0" borderId="0" xfId="0" applyNumberFormat="1" applyFont="1" applyBorder="1" applyAlignment="1">
      <alignment horizontal="right" vertical="center"/>
    </xf>
    <xf numFmtId="194" fontId="4" fillId="0" borderId="0" xfId="3" applyNumberFormat="1" applyFont="1" applyBorder="1" applyAlignment="1">
      <alignment vertical="center"/>
    </xf>
    <xf numFmtId="194" fontId="4" fillId="0" borderId="2" xfId="0" applyNumberFormat="1" applyFont="1" applyBorder="1" applyAlignment="1">
      <alignment horizontal="right" vertical="center"/>
    </xf>
    <xf numFmtId="194" fontId="4" fillId="0" borderId="2" xfId="3" applyNumberFormat="1" applyFont="1" applyBorder="1" applyAlignment="1">
      <alignment vertical="center"/>
    </xf>
    <xf numFmtId="3" fontId="0" fillId="0" borderId="0" xfId="0" applyNumberFormat="1">
      <alignment vertical="center"/>
    </xf>
    <xf numFmtId="194" fontId="4" fillId="0" borderId="2" xfId="0" quotePrefix="1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3" fontId="6" fillId="0" borderId="0" xfId="0" applyNumberFormat="1" applyFont="1">
      <alignment vertical="center"/>
    </xf>
    <xf numFmtId="3" fontId="0" fillId="0" borderId="0" xfId="0" applyNumberFormat="1" applyAlignment="1">
      <alignment horizontal="right" vertical="center"/>
    </xf>
    <xf numFmtId="0" fontId="13" fillId="0" borderId="0" xfId="2" applyFont="1" applyAlignment="1">
      <alignment vertical="center"/>
    </xf>
    <xf numFmtId="196" fontId="4" fillId="0" borderId="0" xfId="0" applyNumberFormat="1" applyFont="1" applyBorder="1">
      <alignment vertical="center"/>
    </xf>
    <xf numFmtId="205" fontId="4" fillId="0" borderId="0" xfId="0" applyNumberFormat="1" applyFont="1" applyBorder="1" applyAlignment="1">
      <alignment horizontal="right" vertical="center"/>
    </xf>
    <xf numFmtId="3" fontId="17" fillId="0" borderId="0" xfId="0" applyNumberFormat="1" applyFont="1">
      <alignment vertical="center"/>
    </xf>
    <xf numFmtId="3" fontId="16" fillId="0" borderId="0" xfId="0" applyNumberFormat="1" applyFont="1">
      <alignment vertical="center"/>
    </xf>
    <xf numFmtId="192" fontId="16" fillId="0" borderId="0" xfId="0" applyNumberFormat="1" applyFont="1">
      <alignment vertical="center"/>
    </xf>
    <xf numFmtId="3" fontId="1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3" fontId="18" fillId="0" borderId="4" xfId="1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right" vertical="center" wrapText="1"/>
    </xf>
    <xf numFmtId="194" fontId="4" fillId="0" borderId="0" xfId="0" applyNumberFormat="1" applyFont="1" applyBorder="1" applyAlignment="1">
      <alignment horizontal="right" vertical="center" wrapText="1"/>
    </xf>
    <xf numFmtId="194" fontId="4" fillId="0" borderId="1" xfId="0" quotePrefix="1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198" fontId="4" fillId="0" borderId="0" xfId="3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194" fontId="4" fillId="0" borderId="1" xfId="0" quotePrefix="1" applyNumberFormat="1" applyFont="1" applyBorder="1" applyAlignment="1">
      <alignment vertical="center"/>
    </xf>
    <xf numFmtId="194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3" applyNumberFormat="1" applyFont="1" applyBorder="1" applyAlignment="1">
      <alignment vertical="center"/>
    </xf>
    <xf numFmtId="3" fontId="4" fillId="0" borderId="0" xfId="0" applyNumberFormat="1" applyFont="1" applyAlignment="1"/>
    <xf numFmtId="207" fontId="4" fillId="0" borderId="0" xfId="3" applyNumberFormat="1" applyFont="1" applyBorder="1" applyAlignment="1">
      <alignment vertical="center"/>
    </xf>
    <xf numFmtId="207" fontId="4" fillId="0" borderId="0" xfId="0" applyNumberFormat="1" applyFont="1" applyAlignment="1"/>
    <xf numFmtId="0" fontId="4" fillId="0" borderId="0" xfId="3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</cellXfs>
  <cellStyles count="4">
    <cellStyle name="一般" xfId="0" builtinId="0"/>
    <cellStyle name="一般_macro_t91-3" xfId="1"/>
    <cellStyle name="一般_Sheet1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2"/>
  <sheetViews>
    <sheetView tabSelected="1" view="pageBreakPreview" topLeftCell="A60" zoomScaleNormal="100" zoomScaleSheetLayoutView="100" workbookViewId="0">
      <selection activeCell="H1" sqref="H1"/>
    </sheetView>
  </sheetViews>
  <sheetFormatPr defaultColWidth="5" defaultRowHeight="19.899999999999999" customHeight="1"/>
  <cols>
    <col min="1" max="1" width="45" style="1" customWidth="1"/>
    <col min="2" max="2" width="11.5" style="1" customWidth="1"/>
    <col min="3" max="3" width="8.83203125" style="10" customWidth="1"/>
    <col min="4" max="4" width="9.33203125" style="1" customWidth="1"/>
    <col min="5" max="5" width="8.5" style="1" customWidth="1"/>
    <col min="6" max="6" width="8.33203125" style="1" customWidth="1"/>
    <col min="7" max="7" width="8" style="1" customWidth="1"/>
    <col min="8" max="8" width="44.5" style="1" customWidth="1"/>
    <col min="9" max="9" width="9.5" style="1" customWidth="1"/>
    <col min="10" max="10" width="8.83203125" style="1" customWidth="1"/>
    <col min="11" max="11" width="8.6640625" style="1" customWidth="1"/>
    <col min="12" max="12" width="8.83203125" style="1" customWidth="1"/>
    <col min="13" max="13" width="8.1640625" style="1" customWidth="1"/>
    <col min="14" max="14" width="11.6640625" style="1" customWidth="1"/>
    <col min="15" max="15" width="5" style="1" customWidth="1"/>
    <col min="16" max="16" width="15" style="1" customWidth="1"/>
    <col min="17" max="17" width="7.6640625" style="5" customWidth="1"/>
    <col min="18" max="18" width="9.5" style="1" customWidth="1"/>
    <col min="19" max="19" width="10.1640625" style="1" customWidth="1"/>
    <col min="20" max="20" width="5" style="1" customWidth="1"/>
    <col min="21" max="21" width="8.1640625" style="1" customWidth="1"/>
    <col min="22" max="31" width="5" style="1" customWidth="1"/>
    <col min="32" max="34" width="7.83203125" style="1" customWidth="1"/>
    <col min="35" max="16384" width="5" style="1"/>
  </cols>
  <sheetData>
    <row r="1" spans="1:34" ht="11.25" customHeight="1">
      <c r="F1" s="57" t="s">
        <v>116</v>
      </c>
      <c r="G1" s="57"/>
      <c r="H1" s="32" t="s">
        <v>117</v>
      </c>
      <c r="I1" s="32"/>
    </row>
    <row r="2" spans="1:34" s="7" customFormat="1" ht="18" customHeight="1">
      <c r="A2" s="43" t="s">
        <v>31</v>
      </c>
      <c r="E2" s="31"/>
      <c r="H2" s="43" t="s">
        <v>32</v>
      </c>
      <c r="L2" s="31"/>
      <c r="M2" s="31"/>
      <c r="N2" s="31"/>
      <c r="Q2" s="8"/>
    </row>
    <row r="3" spans="1:34" s="7" customFormat="1" ht="17.25" customHeight="1">
      <c r="A3" s="58" t="s">
        <v>25</v>
      </c>
      <c r="B3" s="58"/>
      <c r="C3" s="58"/>
      <c r="D3" s="58"/>
      <c r="E3" s="58"/>
      <c r="F3" s="58"/>
      <c r="G3" s="58"/>
      <c r="H3" s="58" t="s">
        <v>25</v>
      </c>
      <c r="I3" s="58"/>
      <c r="J3" s="58"/>
      <c r="K3" s="58"/>
      <c r="L3" s="58"/>
      <c r="M3" s="58"/>
      <c r="N3" s="58"/>
      <c r="Q3" s="8"/>
    </row>
    <row r="4" spans="1:34" ht="16.5" customHeight="1">
      <c r="A4" s="58" t="s">
        <v>26</v>
      </c>
      <c r="B4" s="58"/>
      <c r="C4" s="58"/>
      <c r="D4" s="58"/>
      <c r="E4" s="58"/>
      <c r="F4" s="58"/>
      <c r="G4" s="58"/>
      <c r="H4" s="58" t="s">
        <v>27</v>
      </c>
      <c r="I4" s="58"/>
      <c r="J4" s="58"/>
      <c r="K4" s="58"/>
      <c r="L4" s="58"/>
      <c r="M4" s="58"/>
      <c r="N4" s="58"/>
      <c r="P4" s="3"/>
    </row>
    <row r="5" spans="1:34" ht="10.5" customHeight="1" thickBot="1">
      <c r="A5" s="22" t="s">
        <v>0</v>
      </c>
      <c r="G5" s="23" t="s">
        <v>1</v>
      </c>
      <c r="H5" s="22" t="s">
        <v>0</v>
      </c>
      <c r="N5" s="23" t="s">
        <v>1</v>
      </c>
    </row>
    <row r="6" spans="1:34" s="20" customFormat="1" ht="41.25" customHeight="1">
      <c r="A6" s="45" t="s">
        <v>30</v>
      </c>
      <c r="B6" s="33" t="s">
        <v>29</v>
      </c>
      <c r="C6" s="38" t="s">
        <v>33</v>
      </c>
      <c r="D6" s="34" t="s">
        <v>2</v>
      </c>
      <c r="E6" s="35" t="s">
        <v>3</v>
      </c>
      <c r="F6" s="35" t="s">
        <v>4</v>
      </c>
      <c r="G6" s="36" t="s">
        <v>5</v>
      </c>
      <c r="H6" s="45" t="s">
        <v>30</v>
      </c>
      <c r="I6" s="35" t="s">
        <v>6</v>
      </c>
      <c r="J6" s="35" t="s">
        <v>7</v>
      </c>
      <c r="K6" s="35" t="s">
        <v>8</v>
      </c>
      <c r="L6" s="35" t="s">
        <v>9</v>
      </c>
      <c r="M6" s="35" t="s">
        <v>10</v>
      </c>
      <c r="N6" s="37" t="s">
        <v>11</v>
      </c>
      <c r="Q6" s="21"/>
    </row>
    <row r="7" spans="1:34" ht="17.25" hidden="1" customHeight="1">
      <c r="A7" s="46" t="s">
        <v>34</v>
      </c>
      <c r="B7" s="11"/>
      <c r="C7" s="12"/>
      <c r="D7" s="25">
        <v>22.5</v>
      </c>
      <c r="E7" s="25">
        <f t="shared" ref="E7:M7" si="0">(LEFT(E6,2)+RIGHT(LEFT(E6,5),2)+1)/2</f>
        <v>27.5</v>
      </c>
      <c r="F7" s="25">
        <f t="shared" si="0"/>
        <v>32.5</v>
      </c>
      <c r="G7" s="25">
        <f t="shared" si="0"/>
        <v>37.5</v>
      </c>
      <c r="H7" s="46" t="s">
        <v>34</v>
      </c>
      <c r="I7" s="25">
        <f t="shared" si="0"/>
        <v>42.5</v>
      </c>
      <c r="J7" s="25">
        <f t="shared" si="0"/>
        <v>47.5</v>
      </c>
      <c r="K7" s="25">
        <f t="shared" si="0"/>
        <v>52.5</v>
      </c>
      <c r="L7" s="25">
        <f t="shared" si="0"/>
        <v>57.5</v>
      </c>
      <c r="M7" s="25">
        <f t="shared" si="0"/>
        <v>62.5</v>
      </c>
      <c r="N7" s="26">
        <f>VALUE(LEFT(N6,2))</f>
        <v>65</v>
      </c>
      <c r="P7"/>
    </row>
    <row r="8" spans="1:34" ht="17.25" hidden="1" customHeight="1">
      <c r="A8" s="46" t="s">
        <v>35</v>
      </c>
      <c r="B8" s="11" t="e">
        <f>SUM(#REF!,#REF!,D8:N8)/2</f>
        <v>#REF!</v>
      </c>
      <c r="C8" s="12" t="e">
        <f>SUM(19*#REF!,22*D8,27*E8,32*F8,37*G8,42*I8,47*J8,52*K8,57*L8,62*M8,65.5*N8)/B8</f>
        <v>#REF!</v>
      </c>
      <c r="D8" s="12">
        <v>199</v>
      </c>
      <c r="E8" s="12">
        <v>849</v>
      </c>
      <c r="F8" s="12">
        <v>1054</v>
      </c>
      <c r="G8" s="12">
        <v>1099</v>
      </c>
      <c r="H8" s="46" t="s">
        <v>35</v>
      </c>
      <c r="I8" s="12">
        <v>927</v>
      </c>
      <c r="J8" s="12">
        <v>555</v>
      </c>
      <c r="K8" s="12">
        <v>427</v>
      </c>
      <c r="L8" s="12">
        <v>303</v>
      </c>
      <c r="M8" s="12">
        <v>228</v>
      </c>
      <c r="N8" s="12">
        <v>1</v>
      </c>
    </row>
    <row r="9" spans="1:34" ht="17.25" hidden="1" customHeight="1">
      <c r="A9" s="46" t="s">
        <v>36</v>
      </c>
      <c r="B9" s="11" t="e">
        <f>SUM(#REF!,#REF!,D9:N9)/2</f>
        <v>#REF!</v>
      </c>
      <c r="C9" s="14" t="e">
        <f t="shared" ref="C9:C16" si="1">SUMPRODUCT($D$7:$N$7,D9:N9)/B9</f>
        <v>#REF!</v>
      </c>
      <c r="D9" s="12">
        <v>225</v>
      </c>
      <c r="E9" s="12">
        <v>835</v>
      </c>
      <c r="F9" s="12">
        <v>1097</v>
      </c>
      <c r="G9" s="12">
        <v>1144</v>
      </c>
      <c r="H9" s="46" t="s">
        <v>36</v>
      </c>
      <c r="I9" s="12">
        <v>962</v>
      </c>
      <c r="J9" s="12">
        <v>617</v>
      </c>
      <c r="K9" s="12">
        <v>451</v>
      </c>
      <c r="L9" s="12">
        <v>327</v>
      </c>
      <c r="M9" s="12">
        <v>250</v>
      </c>
      <c r="N9" s="13">
        <v>0</v>
      </c>
    </row>
    <row r="10" spans="1:34" ht="17.25" hidden="1" customHeight="1">
      <c r="A10" s="46" t="s">
        <v>37</v>
      </c>
      <c r="B10" s="11" t="e">
        <f>SUM(#REF!,#REF!,D10:N10)/2</f>
        <v>#REF!</v>
      </c>
      <c r="C10" s="14" t="e">
        <f t="shared" si="1"/>
        <v>#REF!</v>
      </c>
      <c r="D10" s="12">
        <v>79</v>
      </c>
      <c r="E10" s="12">
        <v>710</v>
      </c>
      <c r="F10" s="12">
        <v>1073</v>
      </c>
      <c r="G10" s="12">
        <v>1089</v>
      </c>
      <c r="H10" s="46" t="s">
        <v>37</v>
      </c>
      <c r="I10" s="12">
        <v>1004</v>
      </c>
      <c r="J10" s="12">
        <v>820</v>
      </c>
      <c r="K10" s="12">
        <v>464</v>
      </c>
      <c r="L10" s="12">
        <v>290</v>
      </c>
      <c r="M10" s="12">
        <v>204</v>
      </c>
      <c r="N10" s="13">
        <v>14</v>
      </c>
      <c r="AH10" s="9"/>
    </row>
    <row r="11" spans="1:34" ht="17.25" hidden="1" customHeight="1">
      <c r="A11" s="46" t="s">
        <v>38</v>
      </c>
      <c r="B11" s="11" t="e">
        <f>SUM(#REF!,#REF!,D11:N11)/2</f>
        <v>#REF!</v>
      </c>
      <c r="C11" s="14" t="e">
        <f t="shared" si="1"/>
        <v>#REF!</v>
      </c>
      <c r="D11" s="12">
        <v>162</v>
      </c>
      <c r="E11" s="12">
        <v>628</v>
      </c>
      <c r="F11" s="12">
        <v>1031</v>
      </c>
      <c r="G11" s="12">
        <v>998</v>
      </c>
      <c r="H11" s="46" t="s">
        <v>73</v>
      </c>
      <c r="I11" s="12">
        <v>983</v>
      </c>
      <c r="J11" s="12">
        <v>812</v>
      </c>
      <c r="K11" s="12">
        <v>472</v>
      </c>
      <c r="L11" s="12">
        <v>289</v>
      </c>
      <c r="M11" s="12">
        <v>191</v>
      </c>
      <c r="N11" s="13">
        <v>5</v>
      </c>
      <c r="R11" s="5"/>
    </row>
    <row r="12" spans="1:34" ht="17.25" hidden="1" customHeight="1">
      <c r="A12" s="46" t="s">
        <v>39</v>
      </c>
      <c r="B12" s="11" t="e">
        <f>SUM(#REF!,#REF!,D12:N12)/2</f>
        <v>#REF!</v>
      </c>
      <c r="C12" s="14" t="e">
        <f t="shared" si="1"/>
        <v>#REF!</v>
      </c>
      <c r="D12" s="12">
        <v>92</v>
      </c>
      <c r="E12" s="12">
        <v>531</v>
      </c>
      <c r="F12" s="12">
        <v>1134</v>
      </c>
      <c r="G12" s="12">
        <v>1173</v>
      </c>
      <c r="H12" s="46" t="s">
        <v>39</v>
      </c>
      <c r="I12" s="12">
        <v>1032</v>
      </c>
      <c r="J12" s="12">
        <v>921</v>
      </c>
      <c r="K12" s="12">
        <v>590</v>
      </c>
      <c r="L12" s="12">
        <v>254</v>
      </c>
      <c r="M12" s="12">
        <v>197</v>
      </c>
      <c r="N12" s="13">
        <v>6</v>
      </c>
    </row>
    <row r="13" spans="1:34" ht="17.25" hidden="1" customHeight="1">
      <c r="A13" s="46" t="s">
        <v>40</v>
      </c>
      <c r="B13" s="11">
        <v>6214</v>
      </c>
      <c r="C13" s="14">
        <f t="shared" si="1"/>
        <v>40.37013196009012</v>
      </c>
      <c r="D13" s="12">
        <v>133</v>
      </c>
      <c r="E13" s="12">
        <v>641</v>
      </c>
      <c r="F13" s="12">
        <v>1205</v>
      </c>
      <c r="G13" s="12">
        <v>1223</v>
      </c>
      <c r="H13" s="46" t="s">
        <v>74</v>
      </c>
      <c r="I13" s="12">
        <v>1106</v>
      </c>
      <c r="J13" s="12">
        <v>913</v>
      </c>
      <c r="K13" s="12">
        <v>601</v>
      </c>
      <c r="L13" s="12">
        <v>247</v>
      </c>
      <c r="M13" s="12">
        <v>135</v>
      </c>
      <c r="N13" s="13">
        <v>10</v>
      </c>
    </row>
    <row r="14" spans="1:34" ht="17.25" hidden="1" customHeight="1">
      <c r="A14" s="46" t="s">
        <v>41</v>
      </c>
      <c r="B14" s="11">
        <v>6552</v>
      </c>
      <c r="C14" s="14">
        <f t="shared" si="1"/>
        <v>39.9126221001221</v>
      </c>
      <c r="D14" s="12">
        <v>194</v>
      </c>
      <c r="E14" s="12">
        <v>713</v>
      </c>
      <c r="F14" s="12">
        <v>1280</v>
      </c>
      <c r="G14" s="12">
        <v>1259</v>
      </c>
      <c r="H14" s="46" t="s">
        <v>75</v>
      </c>
      <c r="I14" s="12">
        <v>1168</v>
      </c>
      <c r="J14" s="12">
        <v>991</v>
      </c>
      <c r="K14" s="12">
        <v>619</v>
      </c>
      <c r="L14" s="12">
        <v>204</v>
      </c>
      <c r="M14" s="12">
        <v>111</v>
      </c>
      <c r="N14" s="13">
        <v>13</v>
      </c>
    </row>
    <row r="15" spans="1:34" ht="17.25" hidden="1" customHeight="1">
      <c r="A15" s="46" t="s">
        <v>42</v>
      </c>
      <c r="B15" s="11">
        <v>6449</v>
      </c>
      <c r="C15" s="14">
        <f t="shared" si="1"/>
        <v>39.666227322065438</v>
      </c>
      <c r="D15" s="12">
        <v>180</v>
      </c>
      <c r="E15" s="12">
        <v>742</v>
      </c>
      <c r="F15" s="12">
        <v>1197</v>
      </c>
      <c r="G15" s="12">
        <v>1298</v>
      </c>
      <c r="H15" s="46" t="s">
        <v>76</v>
      </c>
      <c r="I15" s="12">
        <v>1195</v>
      </c>
      <c r="J15" s="12">
        <v>1025</v>
      </c>
      <c r="K15" s="12">
        <v>562</v>
      </c>
      <c r="L15" s="12">
        <v>171</v>
      </c>
      <c r="M15" s="12">
        <v>69</v>
      </c>
      <c r="N15" s="13">
        <v>10</v>
      </c>
    </row>
    <row r="16" spans="1:34" ht="17.25" hidden="1" customHeight="1">
      <c r="A16" s="46" t="s">
        <v>43</v>
      </c>
      <c r="B16" s="11">
        <v>6388</v>
      </c>
      <c r="C16" s="14">
        <f t="shared" si="1"/>
        <v>40.019567939887288</v>
      </c>
      <c r="D16" s="12">
        <v>126</v>
      </c>
      <c r="E16" s="12">
        <v>708</v>
      </c>
      <c r="F16" s="12">
        <v>1059</v>
      </c>
      <c r="G16" s="12">
        <v>1391</v>
      </c>
      <c r="H16" s="46" t="s">
        <v>77</v>
      </c>
      <c r="I16" s="12">
        <v>1245</v>
      </c>
      <c r="J16" s="12">
        <v>1049</v>
      </c>
      <c r="K16" s="12">
        <v>579</v>
      </c>
      <c r="L16" s="12">
        <v>166</v>
      </c>
      <c r="M16" s="12">
        <v>59</v>
      </c>
      <c r="N16" s="13">
        <v>6</v>
      </c>
    </row>
    <row r="17" spans="1:16" ht="17.25" hidden="1" customHeight="1">
      <c r="A17" s="46" t="s">
        <v>44</v>
      </c>
      <c r="B17" s="39">
        <v>6364</v>
      </c>
      <c r="C17" s="44">
        <v>40</v>
      </c>
      <c r="D17" s="40">
        <v>109</v>
      </c>
      <c r="E17" s="40">
        <v>670</v>
      </c>
      <c r="F17" s="40">
        <v>935</v>
      </c>
      <c r="G17" s="40">
        <v>1435</v>
      </c>
      <c r="H17" s="46" t="s">
        <v>78</v>
      </c>
      <c r="I17" s="40">
        <v>1262</v>
      </c>
      <c r="J17" s="40">
        <v>1096</v>
      </c>
      <c r="K17" s="40">
        <v>606</v>
      </c>
      <c r="L17" s="40">
        <v>193</v>
      </c>
      <c r="M17" s="40">
        <v>53</v>
      </c>
      <c r="N17" s="40">
        <v>5</v>
      </c>
    </row>
    <row r="18" spans="1:16" ht="17.25" hidden="1" customHeight="1">
      <c r="A18" s="46" t="s">
        <v>45</v>
      </c>
      <c r="B18" s="39">
        <v>6306</v>
      </c>
      <c r="C18" s="44">
        <v>41</v>
      </c>
      <c r="D18" s="40">
        <v>76</v>
      </c>
      <c r="E18" s="40">
        <v>611</v>
      </c>
      <c r="F18" s="40">
        <v>894</v>
      </c>
      <c r="G18" s="40">
        <v>1420</v>
      </c>
      <c r="H18" s="46" t="s">
        <v>79</v>
      </c>
      <c r="I18" s="40">
        <v>1283</v>
      </c>
      <c r="J18" s="40">
        <v>1088</v>
      </c>
      <c r="K18" s="40">
        <v>666</v>
      </c>
      <c r="L18" s="40">
        <v>205</v>
      </c>
      <c r="M18" s="40">
        <v>59</v>
      </c>
      <c r="N18" s="40">
        <v>4</v>
      </c>
    </row>
    <row r="19" spans="1:16" ht="17.25" hidden="1" customHeight="1">
      <c r="A19" s="46" t="s">
        <v>46</v>
      </c>
      <c r="B19" s="39">
        <v>6280</v>
      </c>
      <c r="C19" s="44">
        <v>41.18869426751592</v>
      </c>
      <c r="D19" s="40">
        <v>113</v>
      </c>
      <c r="E19" s="40">
        <v>533</v>
      </c>
      <c r="F19" s="40">
        <v>867</v>
      </c>
      <c r="G19" s="40">
        <v>1354</v>
      </c>
      <c r="H19" s="46" t="s">
        <v>80</v>
      </c>
      <c r="I19" s="40">
        <v>1269</v>
      </c>
      <c r="J19" s="40">
        <v>1154</v>
      </c>
      <c r="K19" s="40">
        <v>696</v>
      </c>
      <c r="L19" s="40">
        <v>231</v>
      </c>
      <c r="M19" s="40">
        <v>61</v>
      </c>
      <c r="N19" s="40">
        <v>2</v>
      </c>
    </row>
    <row r="20" spans="1:16" ht="17.25" hidden="1" customHeight="1">
      <c r="A20" s="46" t="s">
        <v>47</v>
      </c>
      <c r="B20" s="39">
        <v>6271</v>
      </c>
      <c r="C20" s="44">
        <v>41.620156274916283</v>
      </c>
      <c r="D20" s="40">
        <v>125</v>
      </c>
      <c r="E20" s="40">
        <v>466</v>
      </c>
      <c r="F20" s="40">
        <v>810</v>
      </c>
      <c r="G20" s="40">
        <v>1277</v>
      </c>
      <c r="H20" s="46" t="s">
        <v>81</v>
      </c>
      <c r="I20" s="40">
        <v>1360</v>
      </c>
      <c r="J20" s="40">
        <v>1160</v>
      </c>
      <c r="K20" s="40">
        <v>752</v>
      </c>
      <c r="L20" s="40">
        <v>257</v>
      </c>
      <c r="M20" s="40">
        <v>63</v>
      </c>
      <c r="N20" s="40">
        <v>1</v>
      </c>
    </row>
    <row r="21" spans="1:16" ht="17.25" hidden="1" customHeight="1">
      <c r="A21" s="46" t="s">
        <v>48</v>
      </c>
      <c r="B21" s="39">
        <v>6223</v>
      </c>
      <c r="C21" s="44">
        <v>42.240478868712842</v>
      </c>
      <c r="D21" s="40">
        <v>94</v>
      </c>
      <c r="E21" s="40">
        <v>403</v>
      </c>
      <c r="F21" s="40">
        <v>782</v>
      </c>
      <c r="G21" s="40">
        <v>1137</v>
      </c>
      <c r="H21" s="46" t="s">
        <v>82</v>
      </c>
      <c r="I21" s="40">
        <v>1444</v>
      </c>
      <c r="J21" s="40">
        <v>1200</v>
      </c>
      <c r="K21" s="40">
        <v>796</v>
      </c>
      <c r="L21" s="40">
        <v>299</v>
      </c>
      <c r="M21" s="40">
        <v>64</v>
      </c>
      <c r="N21" s="40">
        <v>4</v>
      </c>
    </row>
    <row r="22" spans="1:16" ht="17.25" customHeight="1">
      <c r="A22" s="46" t="s">
        <v>49</v>
      </c>
      <c r="B22" s="39">
        <v>6203</v>
      </c>
      <c r="C22" s="44">
        <v>42.369418023537001</v>
      </c>
      <c r="D22" s="40">
        <v>92</v>
      </c>
      <c r="E22" s="40">
        <v>407</v>
      </c>
      <c r="F22" s="40">
        <v>777</v>
      </c>
      <c r="G22" s="40">
        <v>1064</v>
      </c>
      <c r="H22" s="46" t="s">
        <v>83</v>
      </c>
      <c r="I22" s="40">
        <v>1460</v>
      </c>
      <c r="J22" s="40">
        <v>1230</v>
      </c>
      <c r="K22" s="40">
        <v>785</v>
      </c>
      <c r="L22" s="40">
        <v>309</v>
      </c>
      <c r="M22" s="40">
        <v>75</v>
      </c>
      <c r="N22" s="40">
        <v>4</v>
      </c>
    </row>
    <row r="23" spans="1:16" ht="17.25" customHeight="1">
      <c r="A23" s="46" t="s">
        <v>50</v>
      </c>
      <c r="B23" s="39">
        <v>6102</v>
      </c>
      <c r="C23" s="44">
        <v>42.700344149459191</v>
      </c>
      <c r="D23" s="40">
        <v>68</v>
      </c>
      <c r="E23" s="40">
        <v>390</v>
      </c>
      <c r="F23" s="40">
        <v>740</v>
      </c>
      <c r="G23" s="40">
        <v>991</v>
      </c>
      <c r="H23" s="46" t="s">
        <v>84</v>
      </c>
      <c r="I23" s="40">
        <v>1457</v>
      </c>
      <c r="J23" s="40">
        <v>1277</v>
      </c>
      <c r="K23" s="40">
        <v>757</v>
      </c>
      <c r="L23" s="40">
        <v>325</v>
      </c>
      <c r="M23" s="40">
        <v>90</v>
      </c>
      <c r="N23" s="40">
        <v>7</v>
      </c>
      <c r="P23" s="1">
        <v>6102</v>
      </c>
    </row>
    <row r="24" spans="1:16" ht="17.25" customHeight="1">
      <c r="A24" s="46" t="s">
        <v>51</v>
      </c>
      <c r="B24" s="39">
        <v>6086</v>
      </c>
      <c r="C24" s="44">
        <v>42.74605652316793</v>
      </c>
      <c r="D24" s="40">
        <v>83</v>
      </c>
      <c r="E24" s="40">
        <v>389</v>
      </c>
      <c r="F24" s="40">
        <v>753</v>
      </c>
      <c r="G24" s="40">
        <v>960</v>
      </c>
      <c r="H24" s="46" t="s">
        <v>85</v>
      </c>
      <c r="I24" s="40">
        <v>1420</v>
      </c>
      <c r="J24" s="40">
        <v>1245</v>
      </c>
      <c r="K24" s="40">
        <v>795</v>
      </c>
      <c r="L24" s="40">
        <v>337</v>
      </c>
      <c r="M24" s="40">
        <v>99</v>
      </c>
      <c r="N24" s="40">
        <v>5</v>
      </c>
      <c r="P24" s="1">
        <v>6086</v>
      </c>
    </row>
    <row r="25" spans="1:16" ht="17.25" customHeight="1">
      <c r="A25" s="46" t="s">
        <v>52</v>
      </c>
      <c r="B25" s="39">
        <v>6020</v>
      </c>
      <c r="C25" s="44">
        <v>43.00830564784053</v>
      </c>
      <c r="D25" s="40">
        <v>92</v>
      </c>
      <c r="E25" s="40">
        <v>373</v>
      </c>
      <c r="F25" s="40">
        <v>711</v>
      </c>
      <c r="G25" s="40">
        <v>911</v>
      </c>
      <c r="H25" s="46" t="s">
        <v>86</v>
      </c>
      <c r="I25" s="40">
        <v>1345</v>
      </c>
      <c r="J25" s="40">
        <v>1331</v>
      </c>
      <c r="K25" s="40">
        <v>780</v>
      </c>
      <c r="L25" s="40">
        <v>370</v>
      </c>
      <c r="M25" s="40">
        <v>101</v>
      </c>
      <c r="N25" s="40">
        <v>6</v>
      </c>
      <c r="P25" s="1">
        <v>6020</v>
      </c>
    </row>
    <row r="26" spans="1:16" ht="17.25" customHeight="1">
      <c r="A26" s="46" t="s">
        <v>107</v>
      </c>
      <c r="B26" s="39">
        <v>5879</v>
      </c>
      <c r="C26" s="44">
        <v>42.61</v>
      </c>
      <c r="D26" s="40">
        <v>122</v>
      </c>
      <c r="E26" s="40">
        <v>331</v>
      </c>
      <c r="F26" s="40">
        <v>694</v>
      </c>
      <c r="G26" s="40">
        <v>875</v>
      </c>
      <c r="H26" s="46" t="s">
        <v>107</v>
      </c>
      <c r="I26" s="40">
        <v>1206</v>
      </c>
      <c r="J26" s="40">
        <v>1411</v>
      </c>
      <c r="K26" s="40">
        <v>778</v>
      </c>
      <c r="L26" s="40">
        <v>354</v>
      </c>
      <c r="M26" s="40">
        <v>103</v>
      </c>
      <c r="N26" s="40">
        <v>5</v>
      </c>
      <c r="P26" s="1">
        <v>5879</v>
      </c>
    </row>
    <row r="27" spans="1:16" ht="17.25" customHeight="1">
      <c r="A27" s="46" t="s">
        <v>108</v>
      </c>
      <c r="B27" s="39">
        <v>5728</v>
      </c>
      <c r="C27" s="44">
        <v>42.765013966480446</v>
      </c>
      <c r="D27" s="40">
        <v>122</v>
      </c>
      <c r="E27" s="40">
        <v>346</v>
      </c>
      <c r="F27" s="40">
        <v>626</v>
      </c>
      <c r="G27" s="40">
        <v>837</v>
      </c>
      <c r="H27" s="46" t="s">
        <v>108</v>
      </c>
      <c r="I27" s="40">
        <v>1133</v>
      </c>
      <c r="J27" s="40">
        <v>1421</v>
      </c>
      <c r="K27" s="40">
        <v>770</v>
      </c>
      <c r="L27" s="40">
        <v>367</v>
      </c>
      <c r="M27" s="40">
        <v>97</v>
      </c>
      <c r="N27" s="40">
        <v>9</v>
      </c>
      <c r="P27" s="1">
        <v>5728</v>
      </c>
    </row>
    <row r="28" spans="1:16" ht="17.25" customHeight="1">
      <c r="A28" s="46" t="s">
        <v>110</v>
      </c>
      <c r="B28" s="39">
        <v>5718</v>
      </c>
      <c r="C28" s="44">
        <v>42.71</v>
      </c>
      <c r="D28" s="40">
        <v>169</v>
      </c>
      <c r="E28" s="40">
        <v>337</v>
      </c>
      <c r="F28" s="40">
        <v>633</v>
      </c>
      <c r="G28" s="40">
        <v>839</v>
      </c>
      <c r="H28" s="46" t="s">
        <v>109</v>
      </c>
      <c r="I28" s="40">
        <v>1042</v>
      </c>
      <c r="J28" s="40">
        <v>1412</v>
      </c>
      <c r="K28" s="40">
        <v>794</v>
      </c>
      <c r="L28" s="40">
        <v>373</v>
      </c>
      <c r="M28" s="40">
        <v>110</v>
      </c>
      <c r="N28" s="40">
        <v>9</v>
      </c>
      <c r="P28" s="1">
        <v>5718</v>
      </c>
    </row>
    <row r="29" spans="1:16" ht="17.25" customHeight="1">
      <c r="A29" s="46" t="s">
        <v>111</v>
      </c>
      <c r="B29" s="39">
        <v>5781</v>
      </c>
      <c r="C29" s="44">
        <v>42.51</v>
      </c>
      <c r="D29" s="40">
        <v>228</v>
      </c>
      <c r="E29" s="40">
        <v>381</v>
      </c>
      <c r="F29" s="40">
        <v>607</v>
      </c>
      <c r="G29" s="40">
        <v>855</v>
      </c>
      <c r="H29" s="46" t="s">
        <v>111</v>
      </c>
      <c r="I29" s="40">
        <v>1012</v>
      </c>
      <c r="J29" s="40">
        <v>1373</v>
      </c>
      <c r="K29" s="40">
        <v>812</v>
      </c>
      <c r="L29" s="40">
        <v>391</v>
      </c>
      <c r="M29" s="40">
        <v>115</v>
      </c>
      <c r="N29" s="40">
        <v>7</v>
      </c>
      <c r="P29" s="1">
        <v>5781</v>
      </c>
    </row>
    <row r="30" spans="1:16" ht="17.25" customHeight="1">
      <c r="A30" s="46" t="s">
        <v>113</v>
      </c>
      <c r="B30" s="41">
        <v>5859</v>
      </c>
      <c r="C30" s="44">
        <v>42.51</v>
      </c>
      <c r="D30" s="40">
        <v>272</v>
      </c>
      <c r="E30" s="40">
        <v>417</v>
      </c>
      <c r="F30" s="40">
        <v>614</v>
      </c>
      <c r="G30" s="40">
        <v>821</v>
      </c>
      <c r="H30" s="46" t="s">
        <v>112</v>
      </c>
      <c r="I30" s="40">
        <v>940</v>
      </c>
      <c r="J30" s="40">
        <v>1304</v>
      </c>
      <c r="K30" s="40">
        <v>941</v>
      </c>
      <c r="L30" s="40">
        <v>397</v>
      </c>
      <c r="M30" s="40">
        <v>147</v>
      </c>
      <c r="N30" s="40">
        <v>6</v>
      </c>
      <c r="P30" s="1">
        <f>SUM(P33:P50)</f>
        <v>5859</v>
      </c>
    </row>
    <row r="31" spans="1:16" ht="21" hidden="1" customHeight="1">
      <c r="A31" s="46" t="s">
        <v>53</v>
      </c>
      <c r="B31" s="41">
        <f>SUM(D31:G31,I31:N31)</f>
        <v>2977</v>
      </c>
      <c r="C31" s="44">
        <v>41.831037957675512</v>
      </c>
      <c r="D31" s="40">
        <v>212</v>
      </c>
      <c r="E31" s="40">
        <v>225</v>
      </c>
      <c r="F31" s="40">
        <v>306</v>
      </c>
      <c r="G31" s="40">
        <v>395</v>
      </c>
      <c r="H31" s="46" t="s">
        <v>87</v>
      </c>
      <c r="I31" s="40">
        <v>436</v>
      </c>
      <c r="J31" s="40">
        <v>722</v>
      </c>
      <c r="K31" s="40">
        <v>450</v>
      </c>
      <c r="L31" s="40">
        <v>157</v>
      </c>
      <c r="M31" s="40">
        <v>70</v>
      </c>
      <c r="N31" s="40">
        <v>4</v>
      </c>
    </row>
    <row r="32" spans="1:16" ht="18.75" hidden="1" customHeight="1">
      <c r="A32" s="46" t="s">
        <v>54</v>
      </c>
      <c r="B32" s="41">
        <f>SUM(D32:G32,I32:N32)</f>
        <v>2882</v>
      </c>
      <c r="C32" s="44">
        <v>43.302567661346288</v>
      </c>
      <c r="D32" s="40">
        <v>60</v>
      </c>
      <c r="E32" s="40">
        <v>192</v>
      </c>
      <c r="F32" s="40">
        <v>308</v>
      </c>
      <c r="G32" s="40">
        <v>426</v>
      </c>
      <c r="H32" s="46" t="s">
        <v>88</v>
      </c>
      <c r="I32" s="40">
        <v>504</v>
      </c>
      <c r="J32" s="40">
        <v>582</v>
      </c>
      <c r="K32" s="40">
        <v>491</v>
      </c>
      <c r="L32" s="40">
        <v>240</v>
      </c>
      <c r="M32" s="40">
        <v>77</v>
      </c>
      <c r="N32" s="40">
        <v>2</v>
      </c>
    </row>
    <row r="33" spans="1:18" ht="18" hidden="1" customHeight="1">
      <c r="A33" s="47" t="s">
        <v>55</v>
      </c>
      <c r="B33" s="41">
        <f t="shared" ref="B33:B50" si="2">SUM(D33:G33,I33:N33)</f>
        <v>18</v>
      </c>
      <c r="C33" s="44">
        <v>46.611111111111114</v>
      </c>
      <c r="D33" s="42">
        <v>0</v>
      </c>
      <c r="E33" s="42">
        <v>1</v>
      </c>
      <c r="F33" s="42">
        <v>1</v>
      </c>
      <c r="G33" s="42">
        <v>2</v>
      </c>
      <c r="H33" s="47" t="s">
        <v>89</v>
      </c>
      <c r="I33" s="40">
        <v>3</v>
      </c>
      <c r="J33" s="40">
        <v>3</v>
      </c>
      <c r="K33" s="42">
        <v>4</v>
      </c>
      <c r="L33" s="40">
        <v>2</v>
      </c>
      <c r="M33" s="40">
        <v>2</v>
      </c>
      <c r="N33" s="42">
        <v>0</v>
      </c>
      <c r="P33" s="1">
        <f t="shared" ref="P33:P50" si="3">SUM(D33:N33)</f>
        <v>18</v>
      </c>
    </row>
    <row r="34" spans="1:18" ht="18" hidden="1" customHeight="1">
      <c r="A34" s="47" t="s">
        <v>56</v>
      </c>
      <c r="B34" s="41">
        <f t="shared" si="2"/>
        <v>468</v>
      </c>
      <c r="C34" s="44">
        <v>40.846153846153847</v>
      </c>
      <c r="D34" s="40">
        <v>13</v>
      </c>
      <c r="E34" s="40">
        <v>51</v>
      </c>
      <c r="F34" s="40">
        <v>91</v>
      </c>
      <c r="G34" s="40">
        <v>76</v>
      </c>
      <c r="H34" s="47" t="s">
        <v>90</v>
      </c>
      <c r="I34" s="40">
        <v>68</v>
      </c>
      <c r="J34" s="40">
        <v>59</v>
      </c>
      <c r="K34" s="40">
        <v>50</v>
      </c>
      <c r="L34" s="40">
        <v>38</v>
      </c>
      <c r="M34" s="40">
        <v>21</v>
      </c>
      <c r="N34" s="42">
        <v>1</v>
      </c>
      <c r="P34" s="1">
        <f t="shared" si="3"/>
        <v>468</v>
      </c>
      <c r="Q34" s="5">
        <f>(D$30/$B$30)</f>
        <v>4.6424304488820615E-2</v>
      </c>
      <c r="R34" s="1" t="s">
        <v>12</v>
      </c>
    </row>
    <row r="35" spans="1:18" ht="18" hidden="1" customHeight="1">
      <c r="A35" s="47" t="s">
        <v>57</v>
      </c>
      <c r="B35" s="41">
        <f t="shared" si="2"/>
        <v>91</v>
      </c>
      <c r="C35" s="44">
        <v>43.505494505494504</v>
      </c>
      <c r="D35" s="42">
        <v>1</v>
      </c>
      <c r="E35" s="40">
        <v>6</v>
      </c>
      <c r="F35" s="40">
        <v>14</v>
      </c>
      <c r="G35" s="40">
        <v>23</v>
      </c>
      <c r="H35" s="47" t="s">
        <v>91</v>
      </c>
      <c r="I35" s="40">
        <v>2</v>
      </c>
      <c r="J35" s="40">
        <v>11</v>
      </c>
      <c r="K35" s="40">
        <v>20</v>
      </c>
      <c r="L35" s="40">
        <v>10</v>
      </c>
      <c r="M35" s="40">
        <v>4</v>
      </c>
      <c r="N35" s="42">
        <v>0</v>
      </c>
      <c r="P35" s="1">
        <f t="shared" si="3"/>
        <v>91</v>
      </c>
      <c r="Q35" s="5">
        <f>(E$30/$B$30)</f>
        <v>7.1172555043522781E-2</v>
      </c>
      <c r="R35" s="1" t="s">
        <v>13</v>
      </c>
    </row>
    <row r="36" spans="1:18" ht="18" hidden="1" customHeight="1">
      <c r="A36" s="47" t="s">
        <v>58</v>
      </c>
      <c r="B36" s="41">
        <f t="shared" si="2"/>
        <v>1275</v>
      </c>
      <c r="C36" s="44">
        <v>39.094117647058823</v>
      </c>
      <c r="D36" s="40">
        <v>180</v>
      </c>
      <c r="E36" s="40">
        <v>155</v>
      </c>
      <c r="F36" s="40">
        <v>146</v>
      </c>
      <c r="G36" s="40">
        <v>111</v>
      </c>
      <c r="H36" s="47" t="s">
        <v>92</v>
      </c>
      <c r="I36" s="40">
        <v>128</v>
      </c>
      <c r="J36" s="40">
        <v>336</v>
      </c>
      <c r="K36" s="40">
        <v>169</v>
      </c>
      <c r="L36" s="40">
        <v>44</v>
      </c>
      <c r="M36" s="40">
        <v>6</v>
      </c>
      <c r="N36" s="42">
        <v>0</v>
      </c>
      <c r="P36" s="1">
        <f t="shared" si="3"/>
        <v>1275</v>
      </c>
      <c r="Q36" s="5">
        <f>(F$30/$B$30)</f>
        <v>0.10479604027991125</v>
      </c>
      <c r="R36" s="1" t="s">
        <v>14</v>
      </c>
    </row>
    <row r="37" spans="1:18" ht="18" hidden="1" customHeight="1">
      <c r="A37" s="47" t="s">
        <v>59</v>
      </c>
      <c r="B37" s="41">
        <f t="shared" si="2"/>
        <v>303</v>
      </c>
      <c r="C37" s="44">
        <v>33.623762376237622</v>
      </c>
      <c r="D37" s="40">
        <v>50</v>
      </c>
      <c r="E37" s="40">
        <v>56</v>
      </c>
      <c r="F37" s="40">
        <v>74</v>
      </c>
      <c r="G37" s="40">
        <v>53</v>
      </c>
      <c r="H37" s="47" t="s">
        <v>93</v>
      </c>
      <c r="I37" s="40">
        <v>35</v>
      </c>
      <c r="J37" s="40">
        <v>12</v>
      </c>
      <c r="K37" s="40">
        <v>19</v>
      </c>
      <c r="L37" s="40">
        <v>1</v>
      </c>
      <c r="M37" s="40">
        <v>3</v>
      </c>
      <c r="N37" s="42">
        <v>0</v>
      </c>
      <c r="P37" s="1">
        <f t="shared" si="3"/>
        <v>303</v>
      </c>
      <c r="Q37" s="5">
        <f>(G$30/$B$30)</f>
        <v>0.14012630141662399</v>
      </c>
      <c r="R37" s="1" t="s">
        <v>15</v>
      </c>
    </row>
    <row r="38" spans="1:18" ht="18" hidden="1" customHeight="1">
      <c r="A38" s="47" t="s">
        <v>60</v>
      </c>
      <c r="B38" s="41">
        <f t="shared" si="2"/>
        <v>53</v>
      </c>
      <c r="C38" s="44">
        <v>43.698113207547166</v>
      </c>
      <c r="D38" s="42">
        <v>1</v>
      </c>
      <c r="E38" s="40">
        <v>4</v>
      </c>
      <c r="F38" s="40">
        <v>6</v>
      </c>
      <c r="G38" s="40">
        <v>6</v>
      </c>
      <c r="H38" s="47" t="s">
        <v>94</v>
      </c>
      <c r="I38" s="40">
        <v>9</v>
      </c>
      <c r="J38" s="40">
        <v>11</v>
      </c>
      <c r="K38" s="40">
        <v>11</v>
      </c>
      <c r="L38" s="40">
        <v>4</v>
      </c>
      <c r="M38" s="40">
        <v>1</v>
      </c>
      <c r="N38" s="42">
        <v>0</v>
      </c>
      <c r="P38" s="1">
        <f t="shared" si="3"/>
        <v>53</v>
      </c>
      <c r="Q38" s="5">
        <f>(I$30/$B$30)</f>
        <v>0.16043693463048303</v>
      </c>
      <c r="R38" s="1" t="s">
        <v>16</v>
      </c>
    </row>
    <row r="39" spans="1:18" ht="18" hidden="1" customHeight="1">
      <c r="A39" s="48" t="s">
        <v>61</v>
      </c>
      <c r="B39" s="41">
        <f t="shared" si="2"/>
        <v>157</v>
      </c>
      <c r="C39" s="44">
        <v>41.726114649681527</v>
      </c>
      <c r="D39" s="40">
        <v>1</v>
      </c>
      <c r="E39" s="40">
        <v>10</v>
      </c>
      <c r="F39" s="40">
        <v>23</v>
      </c>
      <c r="G39" s="40">
        <v>36</v>
      </c>
      <c r="H39" s="48" t="s">
        <v>95</v>
      </c>
      <c r="I39" s="40">
        <v>22</v>
      </c>
      <c r="J39" s="40">
        <v>37</v>
      </c>
      <c r="K39" s="40">
        <v>16</v>
      </c>
      <c r="L39" s="40">
        <v>8</v>
      </c>
      <c r="M39" s="40">
        <v>4</v>
      </c>
      <c r="N39" s="42">
        <v>0</v>
      </c>
      <c r="P39" s="1">
        <f t="shared" si="3"/>
        <v>157</v>
      </c>
      <c r="Q39" s="5">
        <f>(J$30/$B$30)</f>
        <v>0.22256357740228708</v>
      </c>
      <c r="R39" s="17" t="s">
        <v>17</v>
      </c>
    </row>
    <row r="40" spans="1:18" ht="28.5" hidden="1" customHeight="1">
      <c r="A40" s="48" t="s">
        <v>62</v>
      </c>
      <c r="B40" s="41">
        <f t="shared" si="2"/>
        <v>31</v>
      </c>
      <c r="C40" s="44">
        <v>43.741935483870968</v>
      </c>
      <c r="D40" s="42">
        <v>2</v>
      </c>
      <c r="E40" s="40">
        <v>1</v>
      </c>
      <c r="F40" s="40">
        <v>5</v>
      </c>
      <c r="G40" s="40">
        <v>5</v>
      </c>
      <c r="H40" s="48" t="s">
        <v>96</v>
      </c>
      <c r="I40" s="40">
        <v>4</v>
      </c>
      <c r="J40" s="40">
        <v>4</v>
      </c>
      <c r="K40" s="40">
        <v>5</v>
      </c>
      <c r="L40" s="40">
        <v>1</v>
      </c>
      <c r="M40" s="40">
        <v>3</v>
      </c>
      <c r="N40" s="42">
        <v>1</v>
      </c>
      <c r="P40" s="1">
        <f t="shared" si="3"/>
        <v>31</v>
      </c>
      <c r="Q40" s="5">
        <f>(K$30/$B$30)</f>
        <v>0.16060761222051545</v>
      </c>
      <c r="R40" s="17" t="s">
        <v>18</v>
      </c>
    </row>
    <row r="41" spans="1:18" ht="18" hidden="1" customHeight="1">
      <c r="A41" s="47" t="s">
        <v>63</v>
      </c>
      <c r="B41" s="41">
        <f t="shared" si="2"/>
        <v>117</v>
      </c>
      <c r="C41" s="44">
        <v>42.324786324786324</v>
      </c>
      <c r="D41" s="42">
        <v>3</v>
      </c>
      <c r="E41" s="40">
        <v>10</v>
      </c>
      <c r="F41" s="40">
        <v>19</v>
      </c>
      <c r="G41" s="40">
        <v>19</v>
      </c>
      <c r="H41" s="47" t="s">
        <v>97</v>
      </c>
      <c r="I41" s="40">
        <v>13</v>
      </c>
      <c r="J41" s="40">
        <v>14</v>
      </c>
      <c r="K41" s="40">
        <v>26</v>
      </c>
      <c r="L41" s="40">
        <v>11</v>
      </c>
      <c r="M41" s="40">
        <v>2</v>
      </c>
      <c r="N41" s="42">
        <v>0</v>
      </c>
      <c r="P41" s="1">
        <f t="shared" si="3"/>
        <v>117</v>
      </c>
      <c r="Q41" s="5">
        <f>(L$30/$B$30)</f>
        <v>6.7759003242874205E-2</v>
      </c>
      <c r="R41" s="17" t="s">
        <v>19</v>
      </c>
    </row>
    <row r="42" spans="1:18" ht="18" hidden="1" customHeight="1">
      <c r="A42" s="47" t="s">
        <v>64</v>
      </c>
      <c r="B42" s="41">
        <f t="shared" si="2"/>
        <v>104</v>
      </c>
      <c r="C42" s="44">
        <v>48.91346153846154</v>
      </c>
      <c r="D42" s="42">
        <v>0</v>
      </c>
      <c r="E42" s="42">
        <v>2</v>
      </c>
      <c r="F42" s="40">
        <v>7</v>
      </c>
      <c r="G42" s="40">
        <v>5</v>
      </c>
      <c r="H42" s="47" t="s">
        <v>98</v>
      </c>
      <c r="I42" s="40">
        <v>7</v>
      </c>
      <c r="J42" s="40">
        <v>31</v>
      </c>
      <c r="K42" s="40">
        <v>24</v>
      </c>
      <c r="L42" s="40">
        <v>23</v>
      </c>
      <c r="M42" s="40">
        <v>4</v>
      </c>
      <c r="N42" s="42">
        <v>1</v>
      </c>
      <c r="P42" s="1">
        <f t="shared" si="3"/>
        <v>104</v>
      </c>
      <c r="Q42" s="5">
        <f>(M$30/$B$30)</f>
        <v>2.5089605734767026E-2</v>
      </c>
      <c r="R42" s="17" t="s">
        <v>20</v>
      </c>
    </row>
    <row r="43" spans="1:18" ht="18" hidden="1" customHeight="1">
      <c r="A43" s="48" t="s">
        <v>65</v>
      </c>
      <c r="B43" s="41">
        <f t="shared" si="2"/>
        <v>56</v>
      </c>
      <c r="C43" s="44">
        <v>38.017857142857146</v>
      </c>
      <c r="D43" s="42">
        <v>3</v>
      </c>
      <c r="E43" s="40">
        <v>4</v>
      </c>
      <c r="F43" s="40">
        <v>13</v>
      </c>
      <c r="G43" s="40">
        <v>17</v>
      </c>
      <c r="H43" s="48" t="s">
        <v>99</v>
      </c>
      <c r="I43" s="40">
        <v>9</v>
      </c>
      <c r="J43" s="40">
        <v>4</v>
      </c>
      <c r="K43" s="40">
        <v>3</v>
      </c>
      <c r="L43" s="40">
        <v>2</v>
      </c>
      <c r="M43" s="42">
        <v>1</v>
      </c>
      <c r="N43" s="42">
        <v>0</v>
      </c>
      <c r="P43" s="1">
        <f t="shared" si="3"/>
        <v>56</v>
      </c>
      <c r="Q43" s="5">
        <f>(N$30/$B$30)</f>
        <v>1.0240655401945725E-3</v>
      </c>
      <c r="R43" s="1" t="s">
        <v>21</v>
      </c>
    </row>
    <row r="44" spans="1:18" ht="18" hidden="1" customHeight="1">
      <c r="A44" s="47" t="s">
        <v>67</v>
      </c>
      <c r="B44" s="41">
        <f t="shared" si="2"/>
        <v>575</v>
      </c>
      <c r="C44" s="44">
        <v>43.149565217391306</v>
      </c>
      <c r="D44" s="40">
        <v>8</v>
      </c>
      <c r="E44" s="40">
        <v>55</v>
      </c>
      <c r="F44" s="40">
        <v>71</v>
      </c>
      <c r="G44" s="40">
        <v>105</v>
      </c>
      <c r="H44" s="47" t="s">
        <v>101</v>
      </c>
      <c r="I44" s="40">
        <v>73</v>
      </c>
      <c r="J44" s="40">
        <v>81</v>
      </c>
      <c r="K44" s="40">
        <v>86</v>
      </c>
      <c r="L44" s="40">
        <v>66</v>
      </c>
      <c r="M44" s="40">
        <v>27</v>
      </c>
      <c r="N44" s="40">
        <v>3</v>
      </c>
      <c r="P44" s="1">
        <f>SUM(D44:N44)</f>
        <v>575</v>
      </c>
    </row>
    <row r="45" spans="1:18" ht="18" hidden="1" customHeight="1">
      <c r="A45" s="47" t="s">
        <v>66</v>
      </c>
      <c r="B45" s="41">
        <f t="shared" si="2"/>
        <v>27</v>
      </c>
      <c r="C45" s="44">
        <v>52.629629629629626</v>
      </c>
      <c r="D45" s="42">
        <v>0</v>
      </c>
      <c r="E45" s="42">
        <v>0</v>
      </c>
      <c r="F45" s="42">
        <v>0</v>
      </c>
      <c r="G45" s="40">
        <v>2</v>
      </c>
      <c r="H45" s="47" t="s">
        <v>100</v>
      </c>
      <c r="I45" s="40">
        <v>1</v>
      </c>
      <c r="J45" s="40">
        <v>6</v>
      </c>
      <c r="K45" s="40">
        <v>6</v>
      </c>
      <c r="L45" s="40">
        <v>8</v>
      </c>
      <c r="M45" s="40">
        <v>4</v>
      </c>
      <c r="N45" s="42">
        <v>0</v>
      </c>
      <c r="P45" s="1">
        <f t="shared" si="3"/>
        <v>27</v>
      </c>
    </row>
    <row r="46" spans="1:18" ht="26.25" hidden="1" customHeight="1">
      <c r="A46" s="48" t="s">
        <v>68</v>
      </c>
      <c r="B46" s="41">
        <f t="shared" si="2"/>
        <v>70</v>
      </c>
      <c r="C46" s="44">
        <v>42.828571428571429</v>
      </c>
      <c r="D46" s="42">
        <v>1</v>
      </c>
      <c r="E46" s="40">
        <v>11</v>
      </c>
      <c r="F46" s="40">
        <v>11</v>
      </c>
      <c r="G46" s="40">
        <v>6</v>
      </c>
      <c r="H46" s="48" t="s">
        <v>102</v>
      </c>
      <c r="I46" s="40">
        <v>6</v>
      </c>
      <c r="J46" s="40">
        <v>9</v>
      </c>
      <c r="K46" s="40">
        <v>12</v>
      </c>
      <c r="L46" s="40">
        <v>12</v>
      </c>
      <c r="M46" s="40">
        <v>2</v>
      </c>
      <c r="N46" s="42">
        <v>0</v>
      </c>
      <c r="P46" s="1">
        <f t="shared" si="3"/>
        <v>70</v>
      </c>
    </row>
    <row r="47" spans="1:18" ht="18" hidden="1" customHeight="1">
      <c r="A47" s="48" t="s">
        <v>69</v>
      </c>
      <c r="B47" s="41">
        <f t="shared" si="2"/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8" t="s">
        <v>103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P47" s="1">
        <f t="shared" si="3"/>
        <v>0</v>
      </c>
    </row>
    <row r="48" spans="1:18" s="2" customFormat="1" ht="27" hidden="1" customHeight="1">
      <c r="A48" s="48" t="s">
        <v>72</v>
      </c>
      <c r="B48" s="41">
        <f t="shared" si="2"/>
        <v>28</v>
      </c>
      <c r="C48" s="44">
        <v>45.428571428571431</v>
      </c>
      <c r="D48" s="42">
        <v>1</v>
      </c>
      <c r="E48" s="42">
        <v>0</v>
      </c>
      <c r="F48" s="42">
        <v>2</v>
      </c>
      <c r="G48" s="40">
        <v>5</v>
      </c>
      <c r="H48" s="48" t="s">
        <v>106</v>
      </c>
      <c r="I48" s="40">
        <v>2</v>
      </c>
      <c r="J48" s="40">
        <v>9</v>
      </c>
      <c r="K48" s="40">
        <v>5</v>
      </c>
      <c r="L48" s="40">
        <v>3</v>
      </c>
      <c r="M48" s="42">
        <v>1</v>
      </c>
      <c r="N48" s="42">
        <v>0</v>
      </c>
      <c r="P48" s="1">
        <f>SUM(D48:N48)</f>
        <v>28</v>
      </c>
      <c r="Q48" s="6"/>
    </row>
    <row r="49" spans="1:18" ht="18" hidden="1" customHeight="1">
      <c r="A49" s="48" t="s">
        <v>70</v>
      </c>
      <c r="B49" s="41">
        <f t="shared" si="2"/>
        <v>901</v>
      </c>
      <c r="C49" s="44">
        <v>44.25971143174251</v>
      </c>
      <c r="D49" s="40">
        <v>3</v>
      </c>
      <c r="E49" s="40">
        <v>28</v>
      </c>
      <c r="F49" s="40">
        <v>77</v>
      </c>
      <c r="G49" s="40">
        <v>152</v>
      </c>
      <c r="H49" s="48" t="s">
        <v>104</v>
      </c>
      <c r="I49" s="40">
        <v>194</v>
      </c>
      <c r="J49" s="40">
        <v>210</v>
      </c>
      <c r="K49" s="40">
        <v>145</v>
      </c>
      <c r="L49" s="40">
        <v>70</v>
      </c>
      <c r="M49" s="40">
        <v>22</v>
      </c>
      <c r="N49" s="42">
        <v>0</v>
      </c>
      <c r="P49" s="1">
        <f t="shared" si="3"/>
        <v>901</v>
      </c>
    </row>
    <row r="50" spans="1:18" s="2" customFormat="1" ht="26.25" hidden="1" customHeight="1">
      <c r="A50" s="48" t="s">
        <v>71</v>
      </c>
      <c r="B50" s="41">
        <f t="shared" si="2"/>
        <v>1585</v>
      </c>
      <c r="C50" s="44">
        <v>45.811356466876973</v>
      </c>
      <c r="D50" s="40">
        <v>5</v>
      </c>
      <c r="E50" s="40">
        <v>23</v>
      </c>
      <c r="F50" s="40">
        <v>54</v>
      </c>
      <c r="G50" s="40">
        <v>198</v>
      </c>
      <c r="H50" s="48" t="s">
        <v>105</v>
      </c>
      <c r="I50" s="40">
        <v>364</v>
      </c>
      <c r="J50" s="40">
        <v>467</v>
      </c>
      <c r="K50" s="40">
        <v>340</v>
      </c>
      <c r="L50" s="40">
        <v>94</v>
      </c>
      <c r="M50" s="40">
        <v>40</v>
      </c>
      <c r="N50" s="42">
        <v>0</v>
      </c>
      <c r="P50" s="1">
        <f t="shared" si="3"/>
        <v>1585</v>
      </c>
      <c r="Q50" s="6"/>
    </row>
    <row r="51" spans="1:18" ht="17.25" customHeight="1">
      <c r="A51" s="46" t="s">
        <v>114</v>
      </c>
      <c r="B51" s="49">
        <v>5854</v>
      </c>
      <c r="C51" s="54">
        <v>42.56</v>
      </c>
      <c r="D51" s="50">
        <v>294</v>
      </c>
      <c r="E51" s="50">
        <v>499</v>
      </c>
      <c r="F51" s="50">
        <v>551</v>
      </c>
      <c r="G51" s="50">
        <v>789</v>
      </c>
      <c r="H51" s="46" t="s">
        <v>114</v>
      </c>
      <c r="I51" s="50">
        <v>903</v>
      </c>
      <c r="J51" s="50">
        <v>1171</v>
      </c>
      <c r="K51" s="50">
        <v>1030</v>
      </c>
      <c r="L51" s="50">
        <v>453</v>
      </c>
      <c r="M51" s="50">
        <v>153</v>
      </c>
      <c r="N51" s="50">
        <v>11</v>
      </c>
      <c r="P51" s="1">
        <f>SUM(P54:P71)</f>
        <v>5854</v>
      </c>
    </row>
    <row r="52" spans="1:18" ht="21" customHeight="1">
      <c r="A52" s="46" t="s">
        <v>53</v>
      </c>
      <c r="B52" s="49">
        <v>2995</v>
      </c>
      <c r="C52" s="54">
        <v>41.6</v>
      </c>
      <c r="D52" s="51">
        <v>233</v>
      </c>
      <c r="E52" s="51">
        <v>288</v>
      </c>
      <c r="F52" s="52">
        <v>284</v>
      </c>
      <c r="G52" s="52">
        <v>378</v>
      </c>
      <c r="H52" s="46" t="s">
        <v>53</v>
      </c>
      <c r="I52" s="13">
        <v>401</v>
      </c>
      <c r="J52" s="13">
        <v>648</v>
      </c>
      <c r="K52" s="51">
        <v>511</v>
      </c>
      <c r="L52" s="13">
        <v>175</v>
      </c>
      <c r="M52" s="13">
        <v>68</v>
      </c>
      <c r="N52" s="51">
        <v>9</v>
      </c>
    </row>
    <row r="53" spans="1:18" ht="18.75" customHeight="1">
      <c r="A53" s="46" t="s">
        <v>54</v>
      </c>
      <c r="B53" s="49">
        <v>2859</v>
      </c>
      <c r="C53" s="54">
        <v>43.55</v>
      </c>
      <c r="D53" s="13">
        <v>61</v>
      </c>
      <c r="E53" s="13">
        <v>211</v>
      </c>
      <c r="F53" s="13">
        <v>267</v>
      </c>
      <c r="G53" s="13">
        <v>411</v>
      </c>
      <c r="H53" s="46" t="s">
        <v>54</v>
      </c>
      <c r="I53" s="13">
        <v>502</v>
      </c>
      <c r="J53" s="13">
        <v>523</v>
      </c>
      <c r="K53" s="13">
        <v>519</v>
      </c>
      <c r="L53" s="13">
        <v>278</v>
      </c>
      <c r="M53" s="13">
        <v>85</v>
      </c>
      <c r="N53" s="52">
        <v>2</v>
      </c>
    </row>
    <row r="54" spans="1:18" ht="18" customHeight="1">
      <c r="A54" s="47" t="s">
        <v>55</v>
      </c>
      <c r="B54" s="53">
        <v>21</v>
      </c>
      <c r="C54" s="55">
        <v>48.86</v>
      </c>
      <c r="D54" s="53" t="s">
        <v>115</v>
      </c>
      <c r="E54" s="53">
        <v>1</v>
      </c>
      <c r="F54" s="53">
        <v>1</v>
      </c>
      <c r="G54" s="53">
        <v>2</v>
      </c>
      <c r="H54" s="47" t="s">
        <v>55</v>
      </c>
      <c r="I54" s="53">
        <v>3</v>
      </c>
      <c r="J54" s="53">
        <v>3</v>
      </c>
      <c r="K54" s="53">
        <v>5</v>
      </c>
      <c r="L54" s="53">
        <v>3</v>
      </c>
      <c r="M54" s="53">
        <v>2</v>
      </c>
      <c r="N54" s="53">
        <v>1</v>
      </c>
      <c r="P54" s="1">
        <f t="shared" ref="P54:P64" si="4">SUM(D54:N54)</f>
        <v>21</v>
      </c>
    </row>
    <row r="55" spans="1:18" ht="18" customHeight="1">
      <c r="A55" s="47" t="s">
        <v>56</v>
      </c>
      <c r="B55" s="53">
        <v>472</v>
      </c>
      <c r="C55" s="55">
        <v>40.880000000000003</v>
      </c>
      <c r="D55" s="53">
        <v>11</v>
      </c>
      <c r="E55" s="53">
        <v>66</v>
      </c>
      <c r="F55" s="53">
        <v>81</v>
      </c>
      <c r="G55" s="53">
        <v>76</v>
      </c>
      <c r="H55" s="47" t="s">
        <v>56</v>
      </c>
      <c r="I55" s="53">
        <v>63</v>
      </c>
      <c r="J55" s="53">
        <v>61</v>
      </c>
      <c r="K55" s="53">
        <v>52</v>
      </c>
      <c r="L55" s="53">
        <v>37</v>
      </c>
      <c r="M55" s="53">
        <v>22</v>
      </c>
      <c r="N55" s="53">
        <v>3</v>
      </c>
      <c r="P55" s="1">
        <f t="shared" si="4"/>
        <v>472</v>
      </c>
      <c r="Q55" s="5">
        <f>(D$30/$B$30)</f>
        <v>4.6424304488820615E-2</v>
      </c>
      <c r="R55" s="1" t="s">
        <v>12</v>
      </c>
    </row>
    <row r="56" spans="1:18" ht="18" customHeight="1">
      <c r="A56" s="47" t="s">
        <v>57</v>
      </c>
      <c r="B56" s="49">
        <v>84</v>
      </c>
      <c r="C56" s="54">
        <v>43.35</v>
      </c>
      <c r="D56" s="13">
        <v>1</v>
      </c>
      <c r="E56" s="13">
        <v>7</v>
      </c>
      <c r="F56" s="13">
        <v>14</v>
      </c>
      <c r="G56" s="13">
        <v>16</v>
      </c>
      <c r="H56" s="47" t="s">
        <v>57</v>
      </c>
      <c r="I56" s="13">
        <v>8</v>
      </c>
      <c r="J56" s="13">
        <v>7</v>
      </c>
      <c r="K56" s="13">
        <v>13</v>
      </c>
      <c r="L56" s="13">
        <v>15</v>
      </c>
      <c r="M56" s="13">
        <v>3</v>
      </c>
      <c r="N56" s="51" t="s">
        <v>115</v>
      </c>
      <c r="P56" s="1">
        <f t="shared" si="4"/>
        <v>84</v>
      </c>
      <c r="Q56" s="5">
        <f>(E$30/$B$30)</f>
        <v>7.1172555043522781E-2</v>
      </c>
      <c r="R56" s="1" t="s">
        <v>13</v>
      </c>
    </row>
    <row r="57" spans="1:18" ht="18" customHeight="1">
      <c r="A57" s="47" t="s">
        <v>58</v>
      </c>
      <c r="B57" s="49">
        <v>1305</v>
      </c>
      <c r="C57" s="54">
        <v>38.299999999999997</v>
      </c>
      <c r="D57" s="13">
        <v>204</v>
      </c>
      <c r="E57" s="13">
        <v>202</v>
      </c>
      <c r="F57" s="13">
        <v>136</v>
      </c>
      <c r="G57" s="13">
        <v>131</v>
      </c>
      <c r="H57" s="47" t="s">
        <v>58</v>
      </c>
      <c r="I57" s="13">
        <v>91</v>
      </c>
      <c r="J57" s="13">
        <v>279</v>
      </c>
      <c r="K57" s="13">
        <v>204</v>
      </c>
      <c r="L57" s="13">
        <v>49</v>
      </c>
      <c r="M57" s="13">
        <v>9</v>
      </c>
      <c r="N57" s="51" t="s">
        <v>115</v>
      </c>
      <c r="P57" s="1">
        <f t="shared" si="4"/>
        <v>1305</v>
      </c>
      <c r="Q57" s="5">
        <f>(F$30/$B$30)</f>
        <v>0.10479604027991125</v>
      </c>
      <c r="R57" s="1" t="s">
        <v>14</v>
      </c>
    </row>
    <row r="58" spans="1:18" ht="18" customHeight="1">
      <c r="A58" s="47" t="s">
        <v>59</v>
      </c>
      <c r="B58" s="49">
        <v>320</v>
      </c>
      <c r="C58" s="54">
        <v>33.68</v>
      </c>
      <c r="D58" s="52">
        <v>51</v>
      </c>
      <c r="E58" s="13">
        <v>69</v>
      </c>
      <c r="F58" s="13">
        <v>70</v>
      </c>
      <c r="G58" s="13">
        <v>55</v>
      </c>
      <c r="H58" s="47" t="s">
        <v>59</v>
      </c>
      <c r="I58" s="13">
        <v>39</v>
      </c>
      <c r="J58" s="13">
        <v>15</v>
      </c>
      <c r="K58" s="13">
        <v>15</v>
      </c>
      <c r="L58" s="13">
        <v>5</v>
      </c>
      <c r="M58" s="13">
        <v>1</v>
      </c>
      <c r="N58" s="51" t="s">
        <v>115</v>
      </c>
      <c r="P58" s="1">
        <f t="shared" si="4"/>
        <v>320</v>
      </c>
      <c r="Q58" s="5">
        <f>(G$30/$B$30)</f>
        <v>0.14012630141662399</v>
      </c>
      <c r="R58" s="1" t="s">
        <v>15</v>
      </c>
    </row>
    <row r="59" spans="1:18" ht="18" customHeight="1">
      <c r="A59" s="47" t="s">
        <v>60</v>
      </c>
      <c r="B59" s="49">
        <v>54</v>
      </c>
      <c r="C59" s="54">
        <v>44.04</v>
      </c>
      <c r="D59" s="52" t="s">
        <v>115</v>
      </c>
      <c r="E59" s="13">
        <v>5</v>
      </c>
      <c r="F59" s="13">
        <v>8</v>
      </c>
      <c r="G59" s="13">
        <v>5</v>
      </c>
      <c r="H59" s="47" t="s">
        <v>60</v>
      </c>
      <c r="I59" s="13">
        <v>7</v>
      </c>
      <c r="J59" s="13">
        <v>9</v>
      </c>
      <c r="K59" s="13">
        <v>14</v>
      </c>
      <c r="L59" s="13">
        <v>4</v>
      </c>
      <c r="M59" s="13">
        <v>2</v>
      </c>
      <c r="N59" s="51" t="s">
        <v>115</v>
      </c>
      <c r="P59" s="1">
        <f t="shared" si="4"/>
        <v>54</v>
      </c>
      <c r="Q59" s="5">
        <f>(I$30/$B$30)</f>
        <v>0.16043693463048303</v>
      </c>
      <c r="R59" s="1" t="s">
        <v>16</v>
      </c>
    </row>
    <row r="60" spans="1:18" ht="18" customHeight="1">
      <c r="A60" s="48" t="s">
        <v>61</v>
      </c>
      <c r="B60" s="49">
        <v>161</v>
      </c>
      <c r="C60" s="54">
        <v>42.53</v>
      </c>
      <c r="D60" s="52" t="s">
        <v>115</v>
      </c>
      <c r="E60" s="13">
        <v>10</v>
      </c>
      <c r="F60" s="13">
        <v>20</v>
      </c>
      <c r="G60" s="13">
        <v>37</v>
      </c>
      <c r="H60" s="48" t="s">
        <v>61</v>
      </c>
      <c r="I60" s="13">
        <v>25</v>
      </c>
      <c r="J60" s="13">
        <v>33</v>
      </c>
      <c r="K60" s="13">
        <v>22</v>
      </c>
      <c r="L60" s="13">
        <v>9</v>
      </c>
      <c r="M60" s="52">
        <v>5</v>
      </c>
      <c r="N60" s="51" t="s">
        <v>115</v>
      </c>
      <c r="P60" s="1">
        <f t="shared" si="4"/>
        <v>161</v>
      </c>
      <c r="Q60" s="5">
        <f>(J$30/$B$30)</f>
        <v>0.22256357740228708</v>
      </c>
      <c r="R60" s="17" t="s">
        <v>17</v>
      </c>
    </row>
    <row r="61" spans="1:18" ht="28.5" customHeight="1">
      <c r="A61" s="48" t="s">
        <v>62</v>
      </c>
      <c r="B61" s="49">
        <v>25</v>
      </c>
      <c r="C61" s="54">
        <v>42.6</v>
      </c>
      <c r="D61" s="52" t="s">
        <v>115</v>
      </c>
      <c r="E61" s="13">
        <v>4</v>
      </c>
      <c r="F61" s="13">
        <v>2</v>
      </c>
      <c r="G61" s="13">
        <v>3</v>
      </c>
      <c r="H61" s="48" t="s">
        <v>62</v>
      </c>
      <c r="I61" s="13">
        <v>6</v>
      </c>
      <c r="J61" s="13">
        <v>2</v>
      </c>
      <c r="K61" s="13">
        <v>4</v>
      </c>
      <c r="L61" s="13">
        <v>2</v>
      </c>
      <c r="M61" s="13">
        <v>2</v>
      </c>
      <c r="N61" s="51" t="s">
        <v>115</v>
      </c>
      <c r="P61" s="1">
        <f t="shared" si="4"/>
        <v>25</v>
      </c>
      <c r="Q61" s="5">
        <f>(K$30/$B$30)</f>
        <v>0.16060761222051545</v>
      </c>
      <c r="R61" s="17" t="s">
        <v>18</v>
      </c>
    </row>
    <row r="62" spans="1:18" ht="18" customHeight="1">
      <c r="A62" s="47" t="s">
        <v>63</v>
      </c>
      <c r="B62" s="49">
        <v>111</v>
      </c>
      <c r="C62" s="54">
        <v>42.48</v>
      </c>
      <c r="D62" s="52" t="s">
        <v>115</v>
      </c>
      <c r="E62" s="13">
        <v>13</v>
      </c>
      <c r="F62" s="13">
        <v>16</v>
      </c>
      <c r="G62" s="13">
        <v>19</v>
      </c>
      <c r="H62" s="47" t="s">
        <v>63</v>
      </c>
      <c r="I62" s="13">
        <v>15</v>
      </c>
      <c r="J62" s="13">
        <v>8</v>
      </c>
      <c r="K62" s="13">
        <v>28</v>
      </c>
      <c r="L62" s="13">
        <v>9</v>
      </c>
      <c r="M62" s="13">
        <v>3</v>
      </c>
      <c r="N62" s="51" t="s">
        <v>115</v>
      </c>
      <c r="P62" s="1">
        <f t="shared" si="4"/>
        <v>111</v>
      </c>
      <c r="Q62" s="5">
        <f>(L$30/$B$30)</f>
        <v>6.7759003242874205E-2</v>
      </c>
      <c r="R62" s="17" t="s">
        <v>19</v>
      </c>
    </row>
    <row r="63" spans="1:18" ht="18" customHeight="1">
      <c r="A63" s="47" t="s">
        <v>64</v>
      </c>
      <c r="B63" s="49">
        <v>101</v>
      </c>
      <c r="C63" s="54">
        <v>48.44</v>
      </c>
      <c r="D63" s="51">
        <v>1</v>
      </c>
      <c r="E63" s="13">
        <v>2</v>
      </c>
      <c r="F63" s="13">
        <v>7</v>
      </c>
      <c r="G63" s="13">
        <v>7</v>
      </c>
      <c r="H63" s="47" t="s">
        <v>64</v>
      </c>
      <c r="I63" s="13">
        <v>6</v>
      </c>
      <c r="J63" s="13">
        <v>25</v>
      </c>
      <c r="K63" s="13">
        <v>30</v>
      </c>
      <c r="L63" s="13">
        <v>18</v>
      </c>
      <c r="M63" s="52">
        <v>5</v>
      </c>
      <c r="N63" s="51" t="s">
        <v>115</v>
      </c>
      <c r="P63" s="1">
        <f t="shared" si="4"/>
        <v>101</v>
      </c>
      <c r="Q63" s="5">
        <f>(M$30/$B$30)</f>
        <v>2.5089605734767026E-2</v>
      </c>
      <c r="R63" s="17" t="s">
        <v>20</v>
      </c>
    </row>
    <row r="64" spans="1:18" ht="18" customHeight="1">
      <c r="A64" s="48" t="s">
        <v>65</v>
      </c>
      <c r="B64" s="49">
        <v>54</v>
      </c>
      <c r="C64" s="54">
        <v>39.24</v>
      </c>
      <c r="D64" s="51">
        <v>1</v>
      </c>
      <c r="E64" s="52">
        <v>7</v>
      </c>
      <c r="F64" s="13">
        <v>10</v>
      </c>
      <c r="G64" s="13">
        <v>12</v>
      </c>
      <c r="H64" s="48" t="s">
        <v>65</v>
      </c>
      <c r="I64" s="13">
        <v>10</v>
      </c>
      <c r="J64" s="13">
        <v>3</v>
      </c>
      <c r="K64" s="13">
        <v>3</v>
      </c>
      <c r="L64" s="13">
        <v>7</v>
      </c>
      <c r="M64" s="13">
        <v>1</v>
      </c>
      <c r="N64" s="51" t="s">
        <v>115</v>
      </c>
      <c r="P64" s="1">
        <f t="shared" si="4"/>
        <v>54</v>
      </c>
      <c r="Q64" s="5">
        <f>(N$30/$B$30)</f>
        <v>1.0240655401945725E-3</v>
      </c>
      <c r="R64" s="1" t="s">
        <v>21</v>
      </c>
    </row>
    <row r="65" spans="1:17" ht="18" customHeight="1">
      <c r="A65" s="47" t="s">
        <v>67</v>
      </c>
      <c r="B65" s="49">
        <v>581</v>
      </c>
      <c r="C65" s="54">
        <v>43.21</v>
      </c>
      <c r="D65" s="51">
        <v>12</v>
      </c>
      <c r="E65" s="13">
        <v>50</v>
      </c>
      <c r="F65" s="13">
        <v>73</v>
      </c>
      <c r="G65" s="13">
        <v>104</v>
      </c>
      <c r="H65" s="47" t="s">
        <v>67</v>
      </c>
      <c r="I65" s="13">
        <v>76</v>
      </c>
      <c r="J65" s="13">
        <v>79</v>
      </c>
      <c r="K65" s="13">
        <v>87</v>
      </c>
      <c r="L65" s="13">
        <v>64</v>
      </c>
      <c r="M65" s="13">
        <v>31</v>
      </c>
      <c r="N65" s="51">
        <v>5</v>
      </c>
      <c r="P65" s="1">
        <f t="shared" ref="P65:P71" si="5">SUM(D65:N65)</f>
        <v>581</v>
      </c>
    </row>
    <row r="66" spans="1:17" ht="18" customHeight="1">
      <c r="A66" s="47" t="s">
        <v>66</v>
      </c>
      <c r="B66" s="49">
        <v>26</v>
      </c>
      <c r="C66" s="54">
        <v>53.08</v>
      </c>
      <c r="D66" s="51" t="s">
        <v>115</v>
      </c>
      <c r="E66" s="51" t="s">
        <v>115</v>
      </c>
      <c r="F66" s="51" t="s">
        <v>115</v>
      </c>
      <c r="G66" s="13">
        <v>1</v>
      </c>
      <c r="H66" s="47" t="s">
        <v>66</v>
      </c>
      <c r="I66" s="13">
        <v>1</v>
      </c>
      <c r="J66" s="13">
        <v>7</v>
      </c>
      <c r="K66" s="13">
        <v>5</v>
      </c>
      <c r="L66" s="13">
        <v>6</v>
      </c>
      <c r="M66" s="13">
        <v>6</v>
      </c>
      <c r="N66" s="51" t="s">
        <v>115</v>
      </c>
      <c r="P66" s="1">
        <f t="shared" si="5"/>
        <v>26</v>
      </c>
    </row>
    <row r="67" spans="1:17" ht="26.25" customHeight="1">
      <c r="A67" s="48" t="s">
        <v>68</v>
      </c>
      <c r="B67" s="49">
        <v>70</v>
      </c>
      <c r="C67" s="54">
        <v>43.14</v>
      </c>
      <c r="D67" s="13">
        <v>2</v>
      </c>
      <c r="E67" s="13">
        <v>9</v>
      </c>
      <c r="F67" s="13">
        <v>9</v>
      </c>
      <c r="G67" s="13">
        <v>8</v>
      </c>
      <c r="H67" s="48" t="s">
        <v>68</v>
      </c>
      <c r="I67" s="13">
        <v>8</v>
      </c>
      <c r="J67" s="13">
        <v>6</v>
      </c>
      <c r="K67" s="13">
        <v>12</v>
      </c>
      <c r="L67" s="13">
        <v>14</v>
      </c>
      <c r="M67" s="13">
        <v>1</v>
      </c>
      <c r="N67" s="51">
        <v>1</v>
      </c>
      <c r="P67" s="1">
        <f t="shared" si="5"/>
        <v>70</v>
      </c>
    </row>
    <row r="68" spans="1:17" ht="18" customHeight="1">
      <c r="A68" s="48" t="s">
        <v>69</v>
      </c>
      <c r="B68" s="56" t="s">
        <v>115</v>
      </c>
      <c r="C68" s="54" t="s">
        <v>115</v>
      </c>
      <c r="D68" s="54" t="s">
        <v>115</v>
      </c>
      <c r="E68" s="52" t="s">
        <v>115</v>
      </c>
      <c r="F68" s="52" t="s">
        <v>115</v>
      </c>
      <c r="G68" s="51" t="s">
        <v>115</v>
      </c>
      <c r="H68" s="48" t="s">
        <v>69</v>
      </c>
      <c r="I68" s="52" t="s">
        <v>115</v>
      </c>
      <c r="J68" s="52" t="s">
        <v>115</v>
      </c>
      <c r="K68" s="52" t="s">
        <v>115</v>
      </c>
      <c r="L68" s="52" t="s">
        <v>115</v>
      </c>
      <c r="M68" s="52" t="s">
        <v>115</v>
      </c>
      <c r="N68" s="51" t="s">
        <v>115</v>
      </c>
      <c r="P68" s="1">
        <f t="shared" si="5"/>
        <v>0</v>
      </c>
    </row>
    <row r="69" spans="1:17" s="2" customFormat="1" ht="27" customHeight="1">
      <c r="A69" s="48" t="s">
        <v>72</v>
      </c>
      <c r="B69" s="49">
        <v>29</v>
      </c>
      <c r="C69" s="54">
        <v>43.9</v>
      </c>
      <c r="D69" s="52" t="s">
        <v>115</v>
      </c>
      <c r="E69" s="13">
        <v>4</v>
      </c>
      <c r="F69" s="13">
        <v>1</v>
      </c>
      <c r="G69" s="13">
        <v>5</v>
      </c>
      <c r="H69" s="48" t="s">
        <v>72</v>
      </c>
      <c r="I69" s="13">
        <v>2</v>
      </c>
      <c r="J69" s="13">
        <v>7</v>
      </c>
      <c r="K69" s="13">
        <v>6</v>
      </c>
      <c r="L69" s="13">
        <v>4</v>
      </c>
      <c r="M69" s="52" t="s">
        <v>115</v>
      </c>
      <c r="N69" s="51" t="s">
        <v>115</v>
      </c>
      <c r="P69" s="1">
        <f t="shared" si="5"/>
        <v>29</v>
      </c>
      <c r="Q69" s="6"/>
    </row>
    <row r="70" spans="1:17" ht="18" customHeight="1">
      <c r="A70" s="48" t="s">
        <v>70</v>
      </c>
      <c r="B70" s="49">
        <v>873</v>
      </c>
      <c r="C70" s="54">
        <v>45.04</v>
      </c>
      <c r="D70" s="52" t="s">
        <v>115</v>
      </c>
      <c r="E70" s="13">
        <v>21</v>
      </c>
      <c r="F70" s="13">
        <v>52</v>
      </c>
      <c r="G70" s="13">
        <v>152</v>
      </c>
      <c r="H70" s="48" t="s">
        <v>70</v>
      </c>
      <c r="I70" s="13">
        <v>186</v>
      </c>
      <c r="J70" s="13">
        <v>200</v>
      </c>
      <c r="K70" s="13">
        <v>158</v>
      </c>
      <c r="L70" s="13">
        <v>80</v>
      </c>
      <c r="M70" s="13">
        <v>23</v>
      </c>
      <c r="N70" s="51">
        <v>1</v>
      </c>
      <c r="P70" s="1">
        <f t="shared" si="5"/>
        <v>873</v>
      </c>
    </row>
    <row r="71" spans="1:17" s="2" customFormat="1" ht="26.25" customHeight="1">
      <c r="A71" s="48" t="s">
        <v>71</v>
      </c>
      <c r="B71" s="49">
        <v>1567</v>
      </c>
      <c r="C71" s="54">
        <v>46.13</v>
      </c>
      <c r="D71" s="51">
        <v>11</v>
      </c>
      <c r="E71" s="51">
        <v>29</v>
      </c>
      <c r="F71" s="52">
        <v>51</v>
      </c>
      <c r="G71" s="13">
        <v>156</v>
      </c>
      <c r="H71" s="48" t="s">
        <v>71</v>
      </c>
      <c r="I71" s="13">
        <v>357</v>
      </c>
      <c r="J71" s="13">
        <v>427</v>
      </c>
      <c r="K71" s="13">
        <v>372</v>
      </c>
      <c r="L71" s="13">
        <v>127</v>
      </c>
      <c r="M71" s="13">
        <v>37</v>
      </c>
      <c r="N71" s="51" t="s">
        <v>115</v>
      </c>
      <c r="P71" s="1">
        <f t="shared" si="5"/>
        <v>1567</v>
      </c>
      <c r="Q71" s="6"/>
    </row>
    <row r="72" spans="1:17" s="2" customFormat="1" ht="8.25" customHeight="1" thickBot="1">
      <c r="A72" s="19"/>
      <c r="B72" s="18"/>
      <c r="C72" s="16"/>
      <c r="D72" s="15"/>
      <c r="E72" s="15"/>
      <c r="F72" s="15"/>
      <c r="G72" s="15"/>
      <c r="H72" s="19"/>
      <c r="I72" s="15"/>
      <c r="J72" s="15"/>
      <c r="K72" s="15"/>
      <c r="L72" s="15"/>
      <c r="M72" s="15"/>
      <c r="N72" s="15"/>
      <c r="Q72" s="6"/>
    </row>
    <row r="73" spans="1:17" ht="13.5" customHeight="1">
      <c r="A73" s="4" t="s">
        <v>28</v>
      </c>
      <c r="H73" s="4" t="s">
        <v>28</v>
      </c>
    </row>
    <row r="74" spans="1:17" ht="13.5" customHeight="1">
      <c r="A74" s="30" t="s">
        <v>23</v>
      </c>
      <c r="B74" s="28"/>
      <c r="C74" s="29"/>
      <c r="D74" s="28"/>
      <c r="H74" s="30" t="s">
        <v>23</v>
      </c>
    </row>
    <row r="75" spans="1:17" ht="13.5" customHeight="1">
      <c r="A75" s="27" t="s">
        <v>24</v>
      </c>
      <c r="B75" s="28"/>
      <c r="C75" s="29"/>
      <c r="D75" s="28"/>
      <c r="H75" s="27" t="s">
        <v>24</v>
      </c>
    </row>
    <row r="76" spans="1:17" ht="13.5" customHeight="1">
      <c r="A76" s="24" t="s">
        <v>22</v>
      </c>
      <c r="H76" s="24" t="s">
        <v>22</v>
      </c>
    </row>
    <row r="77" spans="1:17" ht="13.5" customHeight="1">
      <c r="A77" s="4"/>
    </row>
    <row r="78" spans="1:17" ht="18.75" customHeight="1"/>
    <row r="92" spans="6:6" ht="19.899999999999999" customHeight="1">
      <c r="F92"/>
    </row>
  </sheetData>
  <dataConsolidate/>
  <mergeCells count="5">
    <mergeCell ref="F1:G1"/>
    <mergeCell ref="H3:N3"/>
    <mergeCell ref="H4:N4"/>
    <mergeCell ref="A3:G3"/>
    <mergeCell ref="A4:G4"/>
  </mergeCells>
  <phoneticPr fontId="5" type="noConversion"/>
  <pageMargins left="0.59055118110236227" right="1.299212598425197" top="0.18" bottom="0.3" header="0.17" footer="0.19685039370078741"/>
  <pageSetup paperSize="9" orientation="portrait" errors="blank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3-6</vt:lpstr>
      <vt:lpstr>'3-6'!Print_Area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2020-05-08T10:02:42Z</cp:lastPrinted>
  <dcterms:created xsi:type="dcterms:W3CDTF">2003-09-08T02:20:36Z</dcterms:created>
  <dcterms:modified xsi:type="dcterms:W3CDTF">2020-09-23T02:55:18Z</dcterms:modified>
</cp:coreProperties>
</file>