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1191\Desktop\11\"/>
    </mc:Choice>
  </mc:AlternateContent>
  <xr:revisionPtr revIDLastSave="0" documentId="13_ncr:1_{51C983D5-99BB-483C-92F1-6397B1181437}" xr6:coauthVersionLast="36" xr6:coauthVersionMax="36" xr10:uidLastSave="{00000000-0000-0000-0000-000000000000}"/>
  <bookViews>
    <workbookView xWindow="120" yWindow="105" windowWidth="11745" windowHeight="5880" tabRatio="599" xr2:uid="{00000000-000D-0000-FFFF-FFFF00000000}"/>
  </bookViews>
  <sheets>
    <sheet name="11-14" sheetId="4" r:id="rId1"/>
  </sheets>
  <definedNames>
    <definedName name="_xlnm.Print_Area" localSheetId="0">'11-14'!$A$1:$Q$59</definedName>
  </definedNames>
  <calcPr calcId="191029"/>
</workbook>
</file>

<file path=xl/calcChain.xml><?xml version="1.0" encoding="utf-8"?>
<calcChain xmlns="http://schemas.openxmlformats.org/spreadsheetml/2006/main">
  <c r="I39" i="4" l="1"/>
  <c r="C39" i="4" s="1"/>
  <c r="I38" i="4"/>
  <c r="I37" i="4"/>
  <c r="Q36" i="4"/>
  <c r="P36" i="4"/>
  <c r="O36" i="4"/>
  <c r="N36" i="4"/>
  <c r="M36" i="4"/>
  <c r="L36" i="4"/>
  <c r="K36" i="4"/>
  <c r="J36" i="4"/>
  <c r="H36" i="4"/>
  <c r="G36" i="4"/>
  <c r="F36" i="4"/>
  <c r="E36" i="4"/>
  <c r="D36" i="4"/>
  <c r="B36" i="4"/>
  <c r="Q32" i="4"/>
  <c r="I33" i="4"/>
  <c r="C33" i="4" s="1"/>
  <c r="I34" i="4"/>
  <c r="C34" i="4" s="1"/>
  <c r="I35" i="4"/>
  <c r="C35" i="4" s="1"/>
  <c r="I32" i="4"/>
  <c r="C32" i="4" s="1"/>
  <c r="P31" i="4"/>
  <c r="O31" i="4"/>
  <c r="J31" i="4"/>
  <c r="H31" i="4"/>
  <c r="G31" i="4"/>
  <c r="F31" i="4"/>
  <c r="E31" i="4"/>
  <c r="D31" i="4"/>
  <c r="B31" i="4"/>
  <c r="P26" i="4"/>
  <c r="I27" i="4"/>
  <c r="B26" i="4"/>
  <c r="I30" i="4"/>
  <c r="C30" i="4" s="1"/>
  <c r="I9" i="4"/>
  <c r="C9" i="4"/>
  <c r="I10" i="4"/>
  <c r="C10" i="4" s="1"/>
  <c r="I11" i="4"/>
  <c r="C11" i="4" s="1"/>
  <c r="I12" i="4"/>
  <c r="C12" i="4" s="1"/>
  <c r="I13" i="4"/>
  <c r="C13" i="4"/>
  <c r="D26" i="4"/>
  <c r="E26" i="4"/>
  <c r="F26" i="4"/>
  <c r="G26" i="4"/>
  <c r="H26" i="4"/>
  <c r="I28" i="4"/>
  <c r="C28" i="4"/>
  <c r="I29" i="4"/>
  <c r="I26" i="4" s="1"/>
  <c r="J26" i="4"/>
  <c r="L26" i="4"/>
  <c r="O26" i="4"/>
  <c r="Q26" i="4"/>
  <c r="C27" i="4"/>
  <c r="I36" i="4" l="1"/>
  <c r="C29" i="4"/>
  <c r="C31" i="4"/>
  <c r="I31" i="4"/>
</calcChain>
</file>

<file path=xl/sharedStrings.xml><?xml version="1.0" encoding="utf-8"?>
<sst xmlns="http://schemas.openxmlformats.org/spreadsheetml/2006/main" count="178" uniqueCount="65">
  <si>
    <t>單位：人</t>
  </si>
  <si>
    <t xml:space="preserve">  …   </t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</si>
  <si>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Person</t>
    </r>
    <phoneticPr fontId="2" type="noConversion"/>
  </si>
  <si>
    <t xml:space="preserve">受理報案或查報遊民
處理人數(人件)
Treating Homeless People by 
Receiving or Investigating Reports
(Persons, Cases) </t>
    <phoneticPr fontId="2" type="noConversion"/>
  </si>
  <si>
    <t>年別
Year</t>
    <phoneticPr fontId="2" type="noConversion"/>
  </si>
  <si>
    <t>處理遊民情形（人次）　　　　</t>
    <phoneticPr fontId="2" type="noConversion"/>
  </si>
  <si>
    <t xml:space="preserve">Vagrant Handling Cases(Person-Times) </t>
    <phoneticPr fontId="2" type="noConversion"/>
  </si>
  <si>
    <t>計
Subtotal</t>
    <phoneticPr fontId="2" type="noConversion"/>
  </si>
  <si>
    <t>Status of Settle Down</t>
    <phoneticPr fontId="2" type="noConversion"/>
  </si>
  <si>
    <t>收容情形</t>
    <phoneticPr fontId="2" type="noConversion"/>
  </si>
  <si>
    <r>
      <t>Table 11-14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Number and Handled Conditions of Homeless People</t>
    </r>
    <phoneticPr fontId="2" type="noConversion"/>
  </si>
  <si>
    <t>八十六年 1997</t>
  </si>
  <si>
    <t>八十七年 1998</t>
    <phoneticPr fontId="2" type="noConversion"/>
  </si>
  <si>
    <t>八十八年 1999</t>
    <phoneticPr fontId="2" type="noConversion"/>
  </si>
  <si>
    <t>八十九年 2000</t>
    <phoneticPr fontId="2" type="noConversion"/>
  </si>
  <si>
    <t>九    十年 2001</t>
    <phoneticPr fontId="2" type="noConversion"/>
  </si>
  <si>
    <t>九十一年 2002</t>
    <phoneticPr fontId="2" type="noConversion"/>
  </si>
  <si>
    <t>九十二年 2003</t>
    <phoneticPr fontId="2" type="noConversion"/>
  </si>
  <si>
    <t>九十三年 2004</t>
    <phoneticPr fontId="2" type="noConversion"/>
  </si>
  <si>
    <t>九十四年 2005</t>
    <phoneticPr fontId="2" type="noConversion"/>
  </si>
  <si>
    <t>九十五年 2006</t>
    <phoneticPr fontId="2" type="noConversion"/>
  </si>
  <si>
    <t>九十六年 2007</t>
    <phoneticPr fontId="2" type="noConversion"/>
  </si>
  <si>
    <t>九十七年 2008</t>
    <phoneticPr fontId="2" type="noConversion"/>
  </si>
  <si>
    <t>九十八年 2009</t>
    <phoneticPr fontId="2" type="noConversion"/>
  </si>
  <si>
    <t>九十九年 2010</t>
    <phoneticPr fontId="2" type="noConversion"/>
  </si>
  <si>
    <t>一○○年 2011</t>
    <phoneticPr fontId="2" type="noConversion"/>
  </si>
  <si>
    <t>一○一年 2012</t>
    <phoneticPr fontId="2" type="noConversion"/>
  </si>
  <si>
    <r>
      <t xml:space="preserve">   第一季 1st Qua.</t>
    </r>
    <r>
      <rPr>
        <sz val="12"/>
        <rFont val="新細明體"/>
        <family val="1"/>
        <charset val="136"/>
      </rPr>
      <t/>
    </r>
    <phoneticPr fontId="2" type="noConversion"/>
  </si>
  <si>
    <t xml:space="preserve">   第二季 2nd Qua.</t>
    <phoneticPr fontId="2" type="noConversion"/>
  </si>
  <si>
    <t xml:space="preserve">   第三季 3rd Qua.</t>
    <phoneticPr fontId="2" type="noConversion"/>
  </si>
  <si>
    <t xml:space="preserve">   第四季 4th Qua.</t>
    <phoneticPr fontId="2" type="noConversion"/>
  </si>
  <si>
    <t>-</t>
  </si>
  <si>
    <t>-</t>
    <phoneticPr fontId="2" type="noConversion"/>
  </si>
  <si>
    <t>一○二年 2013</t>
  </si>
  <si>
    <t>一○三年 2014</t>
    <phoneticPr fontId="2" type="noConversion"/>
  </si>
  <si>
    <t xml:space="preserve">合計
Total
</t>
    <phoneticPr fontId="2" type="noConversion"/>
  </si>
  <si>
    <t>協助返家
To
Help Return Home</t>
    <phoneticPr fontId="2" type="noConversion"/>
  </si>
  <si>
    <t>關懷服務
Caring Services</t>
    <phoneticPr fontId="2" type="noConversion"/>
  </si>
  <si>
    <t>年節活動
Festival Activities</t>
    <phoneticPr fontId="2" type="noConversion"/>
  </si>
  <si>
    <t>轉介福利服務
To Welfare Services</t>
    <phoneticPr fontId="2" type="noConversion"/>
  </si>
  <si>
    <t>轉介就業服務或職業訓練
Transfer Employment Service or Vocational Training</t>
    <phoneticPr fontId="2" type="noConversion"/>
  </si>
  <si>
    <t xml:space="preserve">因故死亡
Death
</t>
    <phoneticPr fontId="2" type="noConversion"/>
  </si>
  <si>
    <t xml:space="preserve">其他
Others
</t>
    <phoneticPr fontId="2" type="noConversion"/>
  </si>
  <si>
    <t>精神療養院
Insane Asylum</t>
    <phoneticPr fontId="2" type="noConversion"/>
  </si>
  <si>
    <t>老人安養機構
Elder Caring Organizations</t>
    <phoneticPr fontId="2" type="noConversion"/>
  </si>
  <si>
    <t>老人養護機構
Elder Nursing Organizations</t>
    <phoneticPr fontId="2" type="noConversion"/>
  </si>
  <si>
    <t>身心障礙
教養機構
Disability Home</t>
    <phoneticPr fontId="2" type="noConversion"/>
  </si>
  <si>
    <t>遊民收容所
Homeless Shelter</t>
    <phoneticPr fontId="2" type="noConversion"/>
  </si>
  <si>
    <t>其他有關機關
Others</t>
    <phoneticPr fontId="2" type="noConversion"/>
  </si>
  <si>
    <t>表１１ － １４ 、遊民人數及處理情形</t>
    <phoneticPr fontId="2" type="noConversion"/>
  </si>
  <si>
    <t>一○四年 2015</t>
    <phoneticPr fontId="2" type="noConversion"/>
  </si>
  <si>
    <t>資料來源：本府社會處 10720-90-01-2</t>
    <phoneticPr fontId="2" type="noConversion"/>
  </si>
  <si>
    <t>一○五年 2016</t>
    <phoneticPr fontId="2" type="noConversion"/>
  </si>
  <si>
    <t>一○六年 2017</t>
    <phoneticPr fontId="2" type="noConversion"/>
  </si>
  <si>
    <t>一○七年 2018</t>
    <phoneticPr fontId="2" type="noConversion"/>
  </si>
  <si>
    <t>一○八年 2019</t>
    <phoneticPr fontId="4" type="noConversion"/>
  </si>
  <si>
    <t>社會福利   426</t>
    <phoneticPr fontId="2" type="noConversion"/>
  </si>
  <si>
    <t>社會福利  427</t>
    <phoneticPr fontId="2" type="noConversion"/>
  </si>
  <si>
    <t>一○九年 2020</t>
    <phoneticPr fontId="4" type="noConversion"/>
  </si>
  <si>
    <r>
      <t>(</t>
    </r>
    <r>
      <rPr>
        <sz val="9"/>
        <rFont val="Times New Roman"/>
        <family val="1"/>
      </rPr>
      <t>r)</t>
    </r>
    <r>
      <rPr>
        <sz val="9"/>
        <rFont val="Times New Roman"/>
        <family val="1"/>
      </rPr>
      <t>6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</si>
  <si>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7</t>
    </r>
    <r>
      <rPr>
        <sz val="9"/>
        <rFont val="Times New Roman"/>
        <family val="1"/>
      </rPr>
      <t>87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</si>
  <si>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70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</si>
  <si>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1</t>
    </r>
    <phoneticPr fontId="2" type="noConversion"/>
  </si>
  <si>
    <r>
      <t>(</t>
    </r>
    <r>
      <rPr>
        <sz val="9"/>
        <rFont val="Times New Roman"/>
        <family val="1"/>
      </rPr>
      <t>r)</t>
    </r>
    <r>
      <rPr>
        <sz val="9"/>
        <rFont val="Times New Roman"/>
        <family val="1"/>
      </rPr>
      <t>431</t>
    </r>
    <phoneticPr fontId="2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</si>
  <si>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Prepared according to Form 10720-90-01-2 by Hualien Social Affairs Department.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</si>
</sst>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#,##0;#,##0;_-* &quot;-&quot;_-;_-@_-"/>
    <numFmt numFmtId="177" formatCode="#,##0;#,##0;_-* &quot;-&quot;"/>
    <numFmt numFmtId="178" formatCode="0.E+00"/>
    <numFmt numFmtId="179" formatCode="#,##0_);[Red]\(#,##0\)"/>
  </numFmts>
  <fonts count="11">
    <font>
      <sz val="9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華康中黑體"/>
      <family val="3"/>
      <charset val="136"/>
    </font>
    <font>
      <sz val="9"/>
      <name val="細明體"/>
      <family val="3"/>
      <charset val="136"/>
    </font>
    <font>
      <sz val="9"/>
      <name val="Times New Roman"/>
      <family val="1"/>
    </font>
    <font>
      <sz val="16"/>
      <name val="Times New Roman"/>
      <family val="1"/>
    </font>
    <font>
      <sz val="8"/>
      <name val="新細明體"/>
      <family val="1"/>
      <charset val="136"/>
    </font>
    <font>
      <sz val="16"/>
      <name val="細明體"/>
      <family val="3"/>
      <charset val="136"/>
    </font>
    <font>
      <sz val="16"/>
      <name val="新細明體"/>
      <family val="1"/>
      <charset val="136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>
      <alignment vertical="center"/>
    </xf>
    <xf numFmtId="43" fontId="1" fillId="0" borderId="0" applyFont="0" applyFill="0" applyBorder="0" applyAlignment="0" applyProtection="0"/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176" fontId="0" fillId="0" borderId="0" xfId="0" applyNumberFormat="1" applyBorder="1" applyAlignment="1">
      <alignment horizontal="right" vertical="center" wrapText="1"/>
    </xf>
    <xf numFmtId="178" fontId="5" fillId="0" borderId="2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9" fontId="5" fillId="0" borderId="0" xfId="0" applyNumberFormat="1" applyFont="1" applyAlignment="1">
      <alignment horizontal="right" vertical="center" wrapText="1"/>
    </xf>
    <xf numFmtId="179" fontId="5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>
      <alignment vertical="center"/>
    </xf>
    <xf numFmtId="41" fontId="5" fillId="0" borderId="0" xfId="0" applyNumberFormat="1" applyFont="1" applyBorder="1" applyAlignment="1">
      <alignment horizontal="right" vertical="center" wrapText="1"/>
    </xf>
    <xf numFmtId="41" fontId="5" fillId="0" borderId="0" xfId="0" applyNumberFormat="1" applyFont="1" applyAlignment="1">
      <alignment horizontal="right" vertical="center" wrapText="1"/>
    </xf>
    <xf numFmtId="178" fontId="0" fillId="0" borderId="2" xfId="0" applyNumberFormat="1" applyBorder="1" applyAlignment="1">
      <alignment vertical="center"/>
    </xf>
    <xf numFmtId="41" fontId="10" fillId="0" borderId="0" xfId="0" applyNumberFormat="1" applyFont="1" applyAlignment="1">
      <alignment horizontal="right" vertical="center" wrapText="1"/>
    </xf>
    <xf numFmtId="17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right" vertical="center" wrapText="1"/>
    </xf>
    <xf numFmtId="41" fontId="0" fillId="0" borderId="0" xfId="0" applyNumberFormat="1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1" xfId="1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0"/>
  <sheetViews>
    <sheetView tabSelected="1" view="pageBreakPreview" topLeftCell="A2" zoomScaleNormal="100" zoomScaleSheetLayoutView="100" workbookViewId="0">
      <selection activeCell="P46" sqref="P46"/>
    </sheetView>
  </sheetViews>
  <sheetFormatPr defaultColWidth="9.33203125" defaultRowHeight="19.5" customHeight="1"/>
  <cols>
    <col min="1" max="1" width="17.1640625" style="8" customWidth="1"/>
    <col min="2" max="2" width="19.1640625" style="1" customWidth="1"/>
    <col min="3" max="3" width="10.5" style="1" customWidth="1"/>
    <col min="4" max="7" width="10" style="1" customWidth="1"/>
    <col min="8" max="8" width="13.33203125" style="1" customWidth="1"/>
    <col min="9" max="9" width="12" style="1" customWidth="1"/>
    <col min="10" max="10" width="11" style="1" customWidth="1"/>
    <col min="11" max="12" width="13" style="1" customWidth="1"/>
    <col min="13" max="14" width="11" style="1" customWidth="1"/>
    <col min="15" max="16" width="10" style="1" customWidth="1"/>
    <col min="17" max="18" width="9.1640625" style="1" customWidth="1"/>
    <col min="19" max="16384" width="9.33203125" style="1"/>
  </cols>
  <sheetData>
    <row r="1" spans="1:18" s="20" customFormat="1" ht="12" customHeight="1">
      <c r="A1" s="5" t="s">
        <v>56</v>
      </c>
      <c r="B1" s="5"/>
      <c r="Q1" s="11" t="s">
        <v>57</v>
      </c>
    </row>
    <row r="2" spans="1:18" ht="21" customHeight="1">
      <c r="A2" s="37" t="s">
        <v>49</v>
      </c>
      <c r="B2" s="37"/>
      <c r="C2" s="37"/>
      <c r="D2" s="37"/>
      <c r="E2" s="37"/>
      <c r="F2" s="37"/>
      <c r="G2" s="37"/>
      <c r="H2" s="37"/>
      <c r="I2" s="38" t="s">
        <v>10</v>
      </c>
      <c r="J2" s="38"/>
      <c r="K2" s="38"/>
      <c r="L2" s="38"/>
      <c r="M2" s="38"/>
      <c r="N2" s="38"/>
      <c r="O2" s="38"/>
      <c r="P2" s="38"/>
      <c r="Q2" s="38"/>
    </row>
    <row r="3" spans="1:18" ht="15" customHeight="1"/>
    <row r="4" spans="1:18" ht="15.75" customHeight="1" thickBot="1">
      <c r="A4" s="8" t="s">
        <v>0</v>
      </c>
      <c r="B4" s="8"/>
      <c r="P4" s="39" t="s">
        <v>2</v>
      </c>
      <c r="Q4" s="39"/>
    </row>
    <row r="5" spans="1:18" s="8" customFormat="1" ht="27" customHeight="1">
      <c r="A5" s="42" t="s">
        <v>4</v>
      </c>
      <c r="B5" s="36" t="s">
        <v>3</v>
      </c>
      <c r="C5" s="40" t="s">
        <v>5</v>
      </c>
      <c r="D5" s="41"/>
      <c r="E5" s="41"/>
      <c r="F5" s="41"/>
      <c r="G5" s="41"/>
      <c r="H5" s="41"/>
      <c r="I5" s="41" t="s">
        <v>6</v>
      </c>
      <c r="J5" s="41"/>
      <c r="K5" s="41"/>
      <c r="L5" s="41"/>
      <c r="M5" s="41"/>
      <c r="N5" s="41"/>
      <c r="O5" s="41"/>
      <c r="P5" s="41"/>
      <c r="Q5" s="41"/>
    </row>
    <row r="6" spans="1:18" s="8" customFormat="1" ht="27" customHeight="1">
      <c r="A6" s="43"/>
      <c r="B6" s="31"/>
      <c r="C6" s="30" t="s">
        <v>35</v>
      </c>
      <c r="D6" s="30" t="s">
        <v>36</v>
      </c>
      <c r="E6" s="30" t="s">
        <v>37</v>
      </c>
      <c r="F6" s="30" t="s">
        <v>38</v>
      </c>
      <c r="G6" s="30" t="s">
        <v>39</v>
      </c>
      <c r="H6" s="30" t="s">
        <v>40</v>
      </c>
      <c r="I6" s="44" t="s">
        <v>9</v>
      </c>
      <c r="J6" s="44"/>
      <c r="K6" s="44"/>
      <c r="L6" s="44" t="s">
        <v>8</v>
      </c>
      <c r="M6" s="44"/>
      <c r="N6" s="44"/>
      <c r="O6" s="48"/>
      <c r="P6" s="30" t="s">
        <v>41</v>
      </c>
      <c r="Q6" s="45" t="s">
        <v>42</v>
      </c>
    </row>
    <row r="7" spans="1:18" s="8" customFormat="1" ht="35.25" customHeight="1">
      <c r="A7" s="43"/>
      <c r="B7" s="31"/>
      <c r="C7" s="31"/>
      <c r="D7" s="31"/>
      <c r="E7" s="31"/>
      <c r="F7" s="31"/>
      <c r="G7" s="31"/>
      <c r="H7" s="31"/>
      <c r="I7" s="34" t="s">
        <v>7</v>
      </c>
      <c r="J7" s="30" t="s">
        <v>43</v>
      </c>
      <c r="K7" s="30" t="s">
        <v>44</v>
      </c>
      <c r="L7" s="34" t="s">
        <v>45</v>
      </c>
      <c r="M7" s="30" t="s">
        <v>46</v>
      </c>
      <c r="N7" s="30" t="s">
        <v>47</v>
      </c>
      <c r="O7" s="30" t="s">
        <v>48</v>
      </c>
      <c r="P7" s="31"/>
      <c r="Q7" s="46"/>
    </row>
    <row r="8" spans="1:18" s="8" customFormat="1" ht="42.75" customHeight="1">
      <c r="A8" s="35"/>
      <c r="B8" s="32"/>
      <c r="C8" s="32"/>
      <c r="D8" s="32"/>
      <c r="E8" s="32"/>
      <c r="F8" s="32"/>
      <c r="G8" s="32"/>
      <c r="H8" s="32"/>
      <c r="I8" s="35"/>
      <c r="J8" s="32"/>
      <c r="K8" s="32"/>
      <c r="L8" s="35"/>
      <c r="M8" s="32"/>
      <c r="N8" s="32"/>
      <c r="O8" s="32"/>
      <c r="P8" s="32"/>
      <c r="Q8" s="47"/>
    </row>
    <row r="9" spans="1:18" s="2" customFormat="1" ht="19.5" hidden="1" customHeight="1">
      <c r="A9" s="15" t="s">
        <v>11</v>
      </c>
      <c r="B9" s="12"/>
      <c r="C9" s="6">
        <f>SUM(D9:I9,P9:Q9)</f>
        <v>72</v>
      </c>
      <c r="D9" s="6">
        <v>6</v>
      </c>
      <c r="E9" s="6"/>
      <c r="F9" s="6"/>
      <c r="G9" s="6"/>
      <c r="H9" s="6"/>
      <c r="I9" s="6">
        <f>SUM(J9:O9)</f>
        <v>11</v>
      </c>
      <c r="J9" s="6">
        <v>5</v>
      </c>
      <c r="K9" s="6">
        <v>0</v>
      </c>
      <c r="L9" s="6">
        <v>0</v>
      </c>
      <c r="M9" s="6">
        <v>1</v>
      </c>
      <c r="N9" s="6">
        <v>3</v>
      </c>
      <c r="O9" s="6">
        <v>2</v>
      </c>
      <c r="P9" s="6">
        <v>3</v>
      </c>
      <c r="Q9" s="6">
        <v>52</v>
      </c>
      <c r="R9" s="3"/>
    </row>
    <row r="10" spans="1:18" s="2" customFormat="1" ht="19.5" hidden="1" customHeight="1">
      <c r="A10" s="15" t="s">
        <v>12</v>
      </c>
      <c r="B10" s="12"/>
      <c r="C10" s="6">
        <f>SUM(D10:I10,P10:Q10)</f>
        <v>14</v>
      </c>
      <c r="D10" s="6">
        <v>3</v>
      </c>
      <c r="E10" s="6"/>
      <c r="F10" s="6"/>
      <c r="G10" s="6"/>
      <c r="H10" s="6"/>
      <c r="I10" s="6">
        <f>SUM(J10:O10)</f>
        <v>10</v>
      </c>
      <c r="J10" s="6">
        <v>9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0</v>
      </c>
      <c r="R10" s="3"/>
    </row>
    <row r="11" spans="1:18" s="2" customFormat="1" ht="19.5" hidden="1" customHeight="1">
      <c r="A11" s="15" t="s">
        <v>13</v>
      </c>
      <c r="B11" s="12"/>
      <c r="C11" s="6">
        <f>SUM(D11:I11,P11:Q11)</f>
        <v>14</v>
      </c>
      <c r="D11" s="6">
        <v>5</v>
      </c>
      <c r="E11" s="9" t="s">
        <v>1</v>
      </c>
      <c r="F11" s="9"/>
      <c r="G11" s="9" t="s">
        <v>1</v>
      </c>
      <c r="H11" s="9" t="s">
        <v>1</v>
      </c>
      <c r="I11" s="6">
        <f>SUM(J11:O11)</f>
        <v>7</v>
      </c>
      <c r="J11" s="6">
        <v>0</v>
      </c>
      <c r="K11" s="6">
        <v>3</v>
      </c>
      <c r="L11" s="6">
        <v>4</v>
      </c>
      <c r="M11" s="6">
        <v>0</v>
      </c>
      <c r="N11" s="6">
        <v>0</v>
      </c>
      <c r="O11" s="6">
        <v>0</v>
      </c>
      <c r="P11" s="6">
        <v>2</v>
      </c>
      <c r="Q11" s="6">
        <v>0</v>
      </c>
      <c r="R11" s="3"/>
    </row>
    <row r="12" spans="1:18" s="2" customFormat="1" ht="19.5" hidden="1" customHeight="1">
      <c r="A12" s="15" t="s">
        <v>14</v>
      </c>
      <c r="B12" s="12"/>
      <c r="C12" s="6">
        <f>SUM(D12:I12,P12:Q12)</f>
        <v>19</v>
      </c>
      <c r="D12" s="6">
        <v>6</v>
      </c>
      <c r="E12" s="9" t="s">
        <v>1</v>
      </c>
      <c r="F12" s="9"/>
      <c r="G12" s="9" t="s">
        <v>1</v>
      </c>
      <c r="H12" s="9" t="s">
        <v>1</v>
      </c>
      <c r="I12" s="6">
        <f>SUM(J12:O12)</f>
        <v>12</v>
      </c>
      <c r="J12" s="6">
        <v>8</v>
      </c>
      <c r="K12" s="6">
        <v>2</v>
      </c>
      <c r="L12" s="6">
        <v>0</v>
      </c>
      <c r="M12" s="6">
        <v>2</v>
      </c>
      <c r="N12" s="6">
        <v>0</v>
      </c>
      <c r="O12" s="6">
        <v>0</v>
      </c>
      <c r="P12" s="6">
        <v>1</v>
      </c>
      <c r="Q12" s="6">
        <v>0</v>
      </c>
      <c r="R12" s="3"/>
    </row>
    <row r="13" spans="1:18" s="2" customFormat="1" ht="19.5" hidden="1" customHeight="1">
      <c r="A13" s="15" t="s">
        <v>15</v>
      </c>
      <c r="B13" s="12"/>
      <c r="C13" s="6">
        <f>SUM(D13:I13,P13:Q13)</f>
        <v>32</v>
      </c>
      <c r="D13" s="6">
        <v>8</v>
      </c>
      <c r="E13" s="9" t="s">
        <v>1</v>
      </c>
      <c r="F13" s="9" t="s">
        <v>1</v>
      </c>
      <c r="G13" s="9" t="s">
        <v>1</v>
      </c>
      <c r="H13" s="9" t="s">
        <v>1</v>
      </c>
      <c r="I13" s="6">
        <f>SUM(J13:O13)</f>
        <v>24</v>
      </c>
      <c r="J13" s="6">
        <v>15</v>
      </c>
      <c r="K13" s="6">
        <v>9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3"/>
    </row>
    <row r="14" spans="1:18" s="2" customFormat="1" ht="19.5" hidden="1" customHeight="1">
      <c r="A14" s="15" t="s">
        <v>16</v>
      </c>
      <c r="B14" s="12"/>
      <c r="C14" s="6">
        <v>33</v>
      </c>
      <c r="D14" s="6">
        <v>11</v>
      </c>
      <c r="E14" s="9" t="s">
        <v>1</v>
      </c>
      <c r="F14" s="9" t="s">
        <v>1</v>
      </c>
      <c r="G14" s="9" t="s">
        <v>1</v>
      </c>
      <c r="H14" s="9" t="s">
        <v>1</v>
      </c>
      <c r="I14" s="6">
        <v>12</v>
      </c>
      <c r="J14" s="6">
        <v>6</v>
      </c>
      <c r="K14" s="6">
        <v>6</v>
      </c>
      <c r="L14" s="6">
        <v>0</v>
      </c>
      <c r="M14" s="6">
        <v>0</v>
      </c>
      <c r="N14" s="6">
        <v>0</v>
      </c>
      <c r="O14" s="6">
        <v>0</v>
      </c>
      <c r="P14" s="6">
        <v>2</v>
      </c>
      <c r="Q14" s="6">
        <v>0</v>
      </c>
      <c r="R14" s="3"/>
    </row>
    <row r="15" spans="1:18" s="2" customFormat="1" ht="19.5" hidden="1" customHeight="1">
      <c r="A15" s="15" t="s">
        <v>17</v>
      </c>
      <c r="B15" s="12"/>
      <c r="C15" s="6">
        <v>70</v>
      </c>
      <c r="D15" s="6">
        <v>33</v>
      </c>
      <c r="E15" s="9" t="s">
        <v>1</v>
      </c>
      <c r="F15" s="9" t="s">
        <v>1</v>
      </c>
      <c r="G15" s="9" t="s">
        <v>1</v>
      </c>
      <c r="H15" s="9" t="s">
        <v>1</v>
      </c>
      <c r="I15" s="6">
        <v>33</v>
      </c>
      <c r="J15" s="6">
        <v>14</v>
      </c>
      <c r="K15" s="6">
        <v>13</v>
      </c>
      <c r="L15" s="6">
        <v>6</v>
      </c>
      <c r="M15" s="6">
        <v>0</v>
      </c>
      <c r="N15" s="6">
        <v>0</v>
      </c>
      <c r="O15" s="6">
        <v>0</v>
      </c>
      <c r="P15" s="6">
        <v>0</v>
      </c>
      <c r="Q15" s="6">
        <v>1</v>
      </c>
      <c r="R15" s="3"/>
    </row>
    <row r="16" spans="1:18" s="2" customFormat="1" ht="19.5" hidden="1" customHeight="1">
      <c r="A16" s="15" t="s">
        <v>18</v>
      </c>
      <c r="B16" s="19">
        <v>41</v>
      </c>
      <c r="C16" s="18">
        <v>114</v>
      </c>
      <c r="D16" s="18">
        <v>78</v>
      </c>
      <c r="E16" s="19" t="s">
        <v>1</v>
      </c>
      <c r="F16" s="19" t="s">
        <v>1</v>
      </c>
      <c r="G16" s="19" t="s">
        <v>1</v>
      </c>
      <c r="H16" s="19" t="s">
        <v>1</v>
      </c>
      <c r="I16" s="18">
        <v>36</v>
      </c>
      <c r="J16" s="18">
        <v>20</v>
      </c>
      <c r="K16" s="18">
        <v>8</v>
      </c>
      <c r="L16" s="18">
        <v>7</v>
      </c>
      <c r="M16" s="18" t="s">
        <v>32</v>
      </c>
      <c r="N16" s="18" t="s">
        <v>32</v>
      </c>
      <c r="O16" s="18">
        <v>1</v>
      </c>
      <c r="P16" s="18" t="s">
        <v>32</v>
      </c>
      <c r="Q16" s="18" t="s">
        <v>32</v>
      </c>
      <c r="R16" s="3"/>
    </row>
    <row r="17" spans="1:18" s="2" customFormat="1" ht="19.5" hidden="1" customHeight="1">
      <c r="A17" s="15" t="s">
        <v>19</v>
      </c>
      <c r="B17" s="19">
        <v>44</v>
      </c>
      <c r="C17" s="18">
        <v>100</v>
      </c>
      <c r="D17" s="18">
        <v>51</v>
      </c>
      <c r="E17" s="19" t="s">
        <v>1</v>
      </c>
      <c r="F17" s="19" t="s">
        <v>1</v>
      </c>
      <c r="G17" s="19" t="s">
        <v>1</v>
      </c>
      <c r="H17" s="19" t="s">
        <v>1</v>
      </c>
      <c r="I17" s="18">
        <v>49</v>
      </c>
      <c r="J17" s="18">
        <v>21</v>
      </c>
      <c r="K17" s="18">
        <v>14</v>
      </c>
      <c r="L17" s="18">
        <v>14</v>
      </c>
      <c r="M17" s="18" t="s">
        <v>32</v>
      </c>
      <c r="N17" s="18" t="s">
        <v>32</v>
      </c>
      <c r="O17" s="18" t="s">
        <v>32</v>
      </c>
      <c r="P17" s="18" t="s">
        <v>32</v>
      </c>
      <c r="Q17" s="18" t="s">
        <v>32</v>
      </c>
      <c r="R17" s="3"/>
    </row>
    <row r="18" spans="1:18" s="2" customFormat="1" ht="19.5" hidden="1" customHeight="1">
      <c r="A18" s="15" t="s">
        <v>20</v>
      </c>
      <c r="B18" s="19">
        <v>21</v>
      </c>
      <c r="C18" s="18">
        <v>19</v>
      </c>
      <c r="D18" s="18">
        <v>11</v>
      </c>
      <c r="E18" s="19" t="s">
        <v>1</v>
      </c>
      <c r="F18" s="19" t="s">
        <v>1</v>
      </c>
      <c r="G18" s="19" t="s">
        <v>1</v>
      </c>
      <c r="H18" s="19" t="s">
        <v>1</v>
      </c>
      <c r="I18" s="18">
        <v>7</v>
      </c>
      <c r="J18" s="18">
        <v>3</v>
      </c>
      <c r="K18" s="18">
        <v>4</v>
      </c>
      <c r="L18" s="18" t="s">
        <v>32</v>
      </c>
      <c r="M18" s="18" t="s">
        <v>32</v>
      </c>
      <c r="N18" s="18" t="s">
        <v>32</v>
      </c>
      <c r="O18" s="18" t="s">
        <v>32</v>
      </c>
      <c r="P18" s="18">
        <v>1</v>
      </c>
      <c r="Q18" s="18" t="s">
        <v>32</v>
      </c>
      <c r="R18" s="3"/>
    </row>
    <row r="19" spans="1:18" s="2" customFormat="1" ht="19.5" hidden="1" customHeight="1">
      <c r="A19" s="15" t="s">
        <v>21</v>
      </c>
      <c r="B19" s="19">
        <v>12</v>
      </c>
      <c r="C19" s="18">
        <v>12</v>
      </c>
      <c r="D19" s="18">
        <v>4</v>
      </c>
      <c r="E19" s="19" t="s">
        <v>1</v>
      </c>
      <c r="F19" s="19" t="s">
        <v>1</v>
      </c>
      <c r="G19" s="19" t="s">
        <v>1</v>
      </c>
      <c r="H19" s="19" t="s">
        <v>1</v>
      </c>
      <c r="I19" s="18">
        <v>3</v>
      </c>
      <c r="J19" s="18">
        <v>2</v>
      </c>
      <c r="K19" s="18" t="s">
        <v>32</v>
      </c>
      <c r="L19" s="18" t="s">
        <v>32</v>
      </c>
      <c r="M19" s="18" t="s">
        <v>32</v>
      </c>
      <c r="N19" s="18" t="s">
        <v>32</v>
      </c>
      <c r="O19" s="18">
        <v>1</v>
      </c>
      <c r="P19" s="18" t="s">
        <v>32</v>
      </c>
      <c r="Q19" s="18">
        <v>5</v>
      </c>
      <c r="R19" s="3"/>
    </row>
    <row r="20" spans="1:18" s="2" customFormat="1" ht="19.5" hidden="1" customHeight="1">
      <c r="A20" s="15" t="s">
        <v>22</v>
      </c>
      <c r="B20" s="19">
        <v>6</v>
      </c>
      <c r="C20" s="18">
        <v>6</v>
      </c>
      <c r="D20" s="18">
        <v>4</v>
      </c>
      <c r="E20" s="19" t="s">
        <v>1</v>
      </c>
      <c r="F20" s="19" t="s">
        <v>1</v>
      </c>
      <c r="G20" s="19" t="s">
        <v>1</v>
      </c>
      <c r="H20" s="19" t="s">
        <v>1</v>
      </c>
      <c r="I20" s="18">
        <v>1</v>
      </c>
      <c r="J20" s="18" t="s">
        <v>32</v>
      </c>
      <c r="K20" s="18" t="s">
        <v>32</v>
      </c>
      <c r="L20" s="18">
        <v>1</v>
      </c>
      <c r="M20" s="18" t="s">
        <v>32</v>
      </c>
      <c r="N20" s="18" t="s">
        <v>32</v>
      </c>
      <c r="O20" s="18" t="s">
        <v>32</v>
      </c>
      <c r="P20" s="18" t="s">
        <v>32</v>
      </c>
      <c r="Q20" s="18">
        <v>1</v>
      </c>
      <c r="R20" s="3"/>
    </row>
    <row r="21" spans="1:18" s="2" customFormat="1" ht="19.5" hidden="1" customHeight="1">
      <c r="A21" s="15" t="s">
        <v>23</v>
      </c>
      <c r="B21" s="19">
        <v>120</v>
      </c>
      <c r="C21" s="18">
        <v>188</v>
      </c>
      <c r="D21" s="18">
        <v>3</v>
      </c>
      <c r="E21" s="19">
        <v>111</v>
      </c>
      <c r="F21" s="19" t="s">
        <v>1</v>
      </c>
      <c r="G21" s="19">
        <v>19</v>
      </c>
      <c r="H21" s="19">
        <v>19</v>
      </c>
      <c r="I21" s="18">
        <v>5</v>
      </c>
      <c r="J21" s="18">
        <v>1</v>
      </c>
      <c r="K21" s="18" t="s">
        <v>32</v>
      </c>
      <c r="L21" s="18">
        <v>1</v>
      </c>
      <c r="M21" s="18" t="s">
        <v>32</v>
      </c>
      <c r="N21" s="18" t="s">
        <v>32</v>
      </c>
      <c r="O21" s="18" t="s">
        <v>32</v>
      </c>
      <c r="P21" s="18">
        <v>3</v>
      </c>
      <c r="Q21" s="18">
        <v>28</v>
      </c>
      <c r="R21" s="3"/>
    </row>
    <row r="22" spans="1:18" s="2" customFormat="1" ht="19.5" hidden="1" customHeight="1">
      <c r="A22" s="15" t="s">
        <v>24</v>
      </c>
      <c r="B22" s="19">
        <v>75</v>
      </c>
      <c r="C22" s="18">
        <v>276</v>
      </c>
      <c r="D22" s="18">
        <v>32</v>
      </c>
      <c r="E22" s="19">
        <v>106</v>
      </c>
      <c r="F22" s="25" t="s">
        <v>32</v>
      </c>
      <c r="G22" s="19">
        <v>65</v>
      </c>
      <c r="H22" s="19">
        <v>10</v>
      </c>
      <c r="I22" s="18">
        <v>37</v>
      </c>
      <c r="J22" s="18">
        <v>5</v>
      </c>
      <c r="K22" s="18">
        <v>3</v>
      </c>
      <c r="L22" s="18">
        <v>7</v>
      </c>
      <c r="M22" s="18" t="s">
        <v>32</v>
      </c>
      <c r="N22" s="28" t="s">
        <v>59</v>
      </c>
      <c r="O22" s="18">
        <v>16</v>
      </c>
      <c r="P22" s="18">
        <v>1</v>
      </c>
      <c r="Q22" s="18">
        <v>25</v>
      </c>
      <c r="R22" s="3"/>
    </row>
    <row r="23" spans="1:18" s="2" customFormat="1" ht="19.5" customHeight="1">
      <c r="A23" s="15" t="s">
        <v>25</v>
      </c>
      <c r="B23" s="19">
        <v>99</v>
      </c>
      <c r="C23" s="18">
        <v>869</v>
      </c>
      <c r="D23" s="18">
        <v>74</v>
      </c>
      <c r="E23" s="19">
        <v>111</v>
      </c>
      <c r="F23" s="19">
        <v>640</v>
      </c>
      <c r="G23" s="19">
        <v>30</v>
      </c>
      <c r="H23" s="19">
        <v>2</v>
      </c>
      <c r="I23" s="18">
        <v>4</v>
      </c>
      <c r="J23" s="18" t="s">
        <v>32</v>
      </c>
      <c r="K23" s="18" t="s">
        <v>32</v>
      </c>
      <c r="L23" s="18" t="s">
        <v>32</v>
      </c>
      <c r="M23" s="18" t="s">
        <v>32</v>
      </c>
      <c r="N23" s="18" t="s">
        <v>32</v>
      </c>
      <c r="O23" s="18">
        <v>4</v>
      </c>
      <c r="P23" s="18">
        <v>2</v>
      </c>
      <c r="Q23" s="18">
        <v>6</v>
      </c>
      <c r="R23" s="3"/>
    </row>
    <row r="24" spans="1:18" s="2" customFormat="1" ht="19.5" customHeight="1">
      <c r="A24" s="15" t="s">
        <v>26</v>
      </c>
      <c r="B24" s="19">
        <v>18</v>
      </c>
      <c r="C24" s="28" t="s">
        <v>60</v>
      </c>
      <c r="D24" s="18">
        <v>2</v>
      </c>
      <c r="E24" s="25" t="s">
        <v>61</v>
      </c>
      <c r="F24" s="19">
        <v>391</v>
      </c>
      <c r="G24" s="19">
        <v>2</v>
      </c>
      <c r="H24" s="19">
        <v>2</v>
      </c>
      <c r="I24" s="28" t="s">
        <v>62</v>
      </c>
      <c r="J24" s="18" t="s">
        <v>32</v>
      </c>
      <c r="K24" s="18" t="s">
        <v>32</v>
      </c>
      <c r="L24" s="18" t="s">
        <v>32</v>
      </c>
      <c r="M24" s="18" t="s">
        <v>32</v>
      </c>
      <c r="N24" s="18" t="s">
        <v>32</v>
      </c>
      <c r="O24" s="28" t="s">
        <v>62</v>
      </c>
      <c r="P24" s="18" t="s">
        <v>32</v>
      </c>
      <c r="Q24" s="18">
        <v>9</v>
      </c>
      <c r="R24" s="3"/>
    </row>
    <row r="25" spans="1:18" s="2" customFormat="1" ht="19.5" customHeight="1">
      <c r="A25" s="15" t="s">
        <v>33</v>
      </c>
      <c r="B25" s="19">
        <v>10</v>
      </c>
      <c r="C25" s="18">
        <v>350</v>
      </c>
      <c r="D25" s="18">
        <v>3</v>
      </c>
      <c r="E25" s="19">
        <v>258</v>
      </c>
      <c r="F25" s="19">
        <v>69</v>
      </c>
      <c r="G25" s="19">
        <v>2</v>
      </c>
      <c r="H25" s="19" t="s">
        <v>32</v>
      </c>
      <c r="I25" s="18">
        <v>14</v>
      </c>
      <c r="J25" s="18">
        <v>2</v>
      </c>
      <c r="K25" s="18" t="s">
        <v>31</v>
      </c>
      <c r="L25" s="18">
        <v>5</v>
      </c>
      <c r="M25" s="18" t="s">
        <v>32</v>
      </c>
      <c r="N25" s="18" t="s">
        <v>32</v>
      </c>
      <c r="O25" s="18">
        <v>7</v>
      </c>
      <c r="P25" s="18" t="s">
        <v>32</v>
      </c>
      <c r="Q25" s="18">
        <v>4</v>
      </c>
      <c r="R25" s="3"/>
    </row>
    <row r="26" spans="1:18" s="2" customFormat="1" ht="19.5" customHeight="1">
      <c r="A26" s="15" t="s">
        <v>34</v>
      </c>
      <c r="B26" s="19">
        <f>SUM(B27:B30)</f>
        <v>24</v>
      </c>
      <c r="C26" s="28" t="s">
        <v>63</v>
      </c>
      <c r="D26" s="18">
        <f>SUM(D27:D30)</f>
        <v>5</v>
      </c>
      <c r="E26" s="18">
        <f>SUM(E27:E30)</f>
        <v>292</v>
      </c>
      <c r="F26" s="18">
        <f>SUM(F27:F30)</f>
        <v>56</v>
      </c>
      <c r="G26" s="18">
        <f>SUM(G27:G30)</f>
        <v>7</v>
      </c>
      <c r="H26" s="18">
        <f>SUM(H27:H30)</f>
        <v>3</v>
      </c>
      <c r="I26" s="18">
        <f>SUM(I27:I30,J26:O26)/2</f>
        <v>22</v>
      </c>
      <c r="J26" s="18">
        <f t="shared" ref="J26:Q26" si="0">SUM(J27:J30)</f>
        <v>3</v>
      </c>
      <c r="K26" s="18" t="s">
        <v>32</v>
      </c>
      <c r="L26" s="18">
        <f t="shared" si="0"/>
        <v>15</v>
      </c>
      <c r="M26" s="18" t="s">
        <v>32</v>
      </c>
      <c r="N26" s="18" t="s">
        <v>32</v>
      </c>
      <c r="O26" s="18">
        <f t="shared" si="0"/>
        <v>4</v>
      </c>
      <c r="P26" s="18">
        <f>SUM(P27:P30)</f>
        <v>2</v>
      </c>
      <c r="Q26" s="18">
        <f t="shared" si="0"/>
        <v>25</v>
      </c>
      <c r="R26" s="3"/>
    </row>
    <row r="27" spans="1:18" s="2" customFormat="1" ht="19.5" hidden="1" customHeight="1">
      <c r="A27" s="15" t="s">
        <v>27</v>
      </c>
      <c r="B27" s="19">
        <v>4</v>
      </c>
      <c r="C27" s="18">
        <f>SUM(D27:I27,P27:Q27)</f>
        <v>88</v>
      </c>
      <c r="D27" s="18">
        <v>1</v>
      </c>
      <c r="E27" s="18">
        <v>65</v>
      </c>
      <c r="F27" s="18">
        <v>13</v>
      </c>
      <c r="G27" s="18" t="s">
        <v>32</v>
      </c>
      <c r="H27" s="18" t="s">
        <v>32</v>
      </c>
      <c r="I27" s="18">
        <f>SUM(J27:O27)</f>
        <v>6</v>
      </c>
      <c r="J27" s="18">
        <v>1</v>
      </c>
      <c r="K27" s="18" t="s">
        <v>32</v>
      </c>
      <c r="L27" s="18">
        <v>3</v>
      </c>
      <c r="M27" s="18" t="s">
        <v>32</v>
      </c>
      <c r="N27" s="18" t="s">
        <v>32</v>
      </c>
      <c r="O27" s="18">
        <v>2</v>
      </c>
      <c r="P27" s="18" t="s">
        <v>32</v>
      </c>
      <c r="Q27" s="18">
        <v>3</v>
      </c>
      <c r="R27" s="3"/>
    </row>
    <row r="28" spans="1:18" s="2" customFormat="1" ht="19.5" hidden="1" customHeight="1">
      <c r="A28" s="15" t="s">
        <v>28</v>
      </c>
      <c r="B28" s="19">
        <v>7</v>
      </c>
      <c r="C28" s="18">
        <f>SUM(D28:I28,P28:Q28)</f>
        <v>100</v>
      </c>
      <c r="D28" s="18">
        <v>1</v>
      </c>
      <c r="E28" s="18">
        <v>71</v>
      </c>
      <c r="F28" s="18">
        <v>19</v>
      </c>
      <c r="G28" s="18">
        <v>1</v>
      </c>
      <c r="H28" s="18" t="s">
        <v>32</v>
      </c>
      <c r="I28" s="18">
        <f>SUM(J28:O28)</f>
        <v>3</v>
      </c>
      <c r="J28" s="18" t="s">
        <v>32</v>
      </c>
      <c r="K28" s="18" t="s">
        <v>32</v>
      </c>
      <c r="L28" s="18">
        <v>1</v>
      </c>
      <c r="M28" s="18" t="s">
        <v>32</v>
      </c>
      <c r="N28" s="18" t="s">
        <v>32</v>
      </c>
      <c r="O28" s="18">
        <v>2</v>
      </c>
      <c r="P28" s="18">
        <v>1</v>
      </c>
      <c r="Q28" s="18">
        <v>4</v>
      </c>
      <c r="R28" s="3"/>
    </row>
    <row r="29" spans="1:18" s="2" customFormat="1" ht="19.5" hidden="1" customHeight="1">
      <c r="A29" s="15" t="s">
        <v>29</v>
      </c>
      <c r="B29" s="19">
        <v>3</v>
      </c>
      <c r="C29" s="18">
        <f>SUM(D29:I29,P29:Q29)</f>
        <v>99</v>
      </c>
      <c r="D29" s="18">
        <v>1</v>
      </c>
      <c r="E29" s="18">
        <v>68</v>
      </c>
      <c r="F29" s="18">
        <v>8</v>
      </c>
      <c r="G29" s="18" t="s">
        <v>32</v>
      </c>
      <c r="H29" s="18">
        <v>1</v>
      </c>
      <c r="I29" s="18">
        <f>SUM(J29:O29)</f>
        <v>8</v>
      </c>
      <c r="J29" s="18">
        <v>1</v>
      </c>
      <c r="K29" s="18" t="s">
        <v>32</v>
      </c>
      <c r="L29" s="18">
        <v>7</v>
      </c>
      <c r="M29" s="18" t="s">
        <v>32</v>
      </c>
      <c r="N29" s="18" t="s">
        <v>32</v>
      </c>
      <c r="O29" s="18" t="s">
        <v>32</v>
      </c>
      <c r="P29" s="18">
        <v>1</v>
      </c>
      <c r="Q29" s="18">
        <v>12</v>
      </c>
      <c r="R29" s="3"/>
    </row>
    <row r="30" spans="1:18" s="2" customFormat="1" ht="19.5" hidden="1" customHeight="1">
      <c r="A30" s="15" t="s">
        <v>30</v>
      </c>
      <c r="B30" s="19">
        <v>10</v>
      </c>
      <c r="C30" s="18">
        <f>SUM(D30:I30,P30:Q30)</f>
        <v>125</v>
      </c>
      <c r="D30" s="18">
        <v>2</v>
      </c>
      <c r="E30" s="18">
        <v>88</v>
      </c>
      <c r="F30" s="18">
        <v>16</v>
      </c>
      <c r="G30" s="18">
        <v>6</v>
      </c>
      <c r="H30" s="18">
        <v>2</v>
      </c>
      <c r="I30" s="18">
        <f>SUM(J30:O30)</f>
        <v>5</v>
      </c>
      <c r="J30" s="18">
        <v>1</v>
      </c>
      <c r="K30" s="18" t="s">
        <v>32</v>
      </c>
      <c r="L30" s="18">
        <v>4</v>
      </c>
      <c r="M30" s="18" t="s">
        <v>32</v>
      </c>
      <c r="N30" s="18" t="s">
        <v>32</v>
      </c>
      <c r="O30" s="18" t="s">
        <v>32</v>
      </c>
      <c r="P30" s="18" t="s">
        <v>32</v>
      </c>
      <c r="Q30" s="18">
        <v>6</v>
      </c>
      <c r="R30" s="3"/>
    </row>
    <row r="31" spans="1:18" s="2" customFormat="1" ht="19.5" customHeight="1">
      <c r="A31" s="15" t="s">
        <v>50</v>
      </c>
      <c r="B31" s="21">
        <f t="shared" ref="B31:H31" si="1">SUM(B32:B35)</f>
        <v>19</v>
      </c>
      <c r="C31" s="22">
        <f t="shared" si="1"/>
        <v>1150</v>
      </c>
      <c r="D31" s="22">
        <f t="shared" si="1"/>
        <v>1</v>
      </c>
      <c r="E31" s="22">
        <f t="shared" si="1"/>
        <v>385</v>
      </c>
      <c r="F31" s="22">
        <f t="shared" si="1"/>
        <v>674</v>
      </c>
      <c r="G31" s="22">
        <f t="shared" si="1"/>
        <v>10</v>
      </c>
      <c r="H31" s="22">
        <f t="shared" si="1"/>
        <v>50</v>
      </c>
      <c r="I31" s="22">
        <f>SUM(I32:I35,J31:O31)/2</f>
        <v>16</v>
      </c>
      <c r="J31" s="22">
        <f>SUM(J32:J35)</f>
        <v>5</v>
      </c>
      <c r="K31" s="22">
        <v>3</v>
      </c>
      <c r="L31" s="22">
        <v>4</v>
      </c>
      <c r="M31" s="22" t="s">
        <v>32</v>
      </c>
      <c r="N31" s="22">
        <v>3</v>
      </c>
      <c r="O31" s="22">
        <f>SUM(O32:O35)</f>
        <v>1</v>
      </c>
      <c r="P31" s="22">
        <f>SUM(P32:P35)</f>
        <v>1</v>
      </c>
      <c r="Q31" s="22">
        <v>12</v>
      </c>
      <c r="R31" s="3"/>
    </row>
    <row r="32" spans="1:18" s="2" customFormat="1" ht="19.5" hidden="1" customHeight="1">
      <c r="A32" s="15" t="s">
        <v>27</v>
      </c>
      <c r="B32" s="21">
        <v>7</v>
      </c>
      <c r="C32" s="22">
        <f>SUM(D32:I32,P32:Q32)</f>
        <v>559</v>
      </c>
      <c r="D32" s="22">
        <v>0</v>
      </c>
      <c r="E32" s="22">
        <v>68</v>
      </c>
      <c r="F32" s="22">
        <v>467</v>
      </c>
      <c r="G32" s="22">
        <v>3</v>
      </c>
      <c r="H32" s="22">
        <v>14</v>
      </c>
      <c r="I32" s="22">
        <f>SUM(J32:O32)</f>
        <v>4</v>
      </c>
      <c r="J32" s="22">
        <v>1</v>
      </c>
      <c r="K32" s="22">
        <v>0</v>
      </c>
      <c r="L32" s="22">
        <v>2</v>
      </c>
      <c r="M32" s="22">
        <v>0</v>
      </c>
      <c r="N32" s="22">
        <v>1</v>
      </c>
      <c r="O32" s="22">
        <v>0</v>
      </c>
      <c r="P32" s="22">
        <v>0</v>
      </c>
      <c r="Q32" s="22">
        <f>2+1</f>
        <v>3</v>
      </c>
      <c r="R32" s="3"/>
    </row>
    <row r="33" spans="1:18" s="2" customFormat="1" ht="19.5" hidden="1" customHeight="1">
      <c r="A33" s="15" t="s">
        <v>28</v>
      </c>
      <c r="B33" s="21">
        <v>3</v>
      </c>
      <c r="C33" s="22">
        <f>SUM(D33:I33,P33:Q33)</f>
        <v>176</v>
      </c>
      <c r="D33" s="22">
        <v>0</v>
      </c>
      <c r="E33" s="22">
        <v>91</v>
      </c>
      <c r="F33" s="22">
        <v>67</v>
      </c>
      <c r="G33" s="22">
        <v>0</v>
      </c>
      <c r="H33" s="22">
        <v>15</v>
      </c>
      <c r="I33" s="22">
        <f>SUM(J33:O33)</f>
        <v>1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2</v>
      </c>
      <c r="R33" s="3"/>
    </row>
    <row r="34" spans="1:18" s="2" customFormat="1" ht="19.5" hidden="1" customHeight="1">
      <c r="A34" s="15" t="s">
        <v>29</v>
      </c>
      <c r="B34" s="21">
        <v>5</v>
      </c>
      <c r="C34" s="22">
        <f>SUM(D34:I34,P34:Q34)</f>
        <v>273</v>
      </c>
      <c r="D34" s="22">
        <v>1</v>
      </c>
      <c r="E34" s="22">
        <v>100</v>
      </c>
      <c r="F34" s="22">
        <v>140</v>
      </c>
      <c r="G34" s="22">
        <v>3</v>
      </c>
      <c r="H34" s="22">
        <v>19</v>
      </c>
      <c r="I34" s="22">
        <f>SUM(J34:O34)</f>
        <v>5</v>
      </c>
      <c r="J34" s="22">
        <v>2</v>
      </c>
      <c r="K34" s="22">
        <v>1</v>
      </c>
      <c r="L34" s="22">
        <v>1</v>
      </c>
      <c r="M34" s="22">
        <v>0</v>
      </c>
      <c r="N34" s="22">
        <v>1</v>
      </c>
      <c r="O34" s="22">
        <v>0</v>
      </c>
      <c r="P34" s="22">
        <v>1</v>
      </c>
      <c r="Q34" s="22">
        <v>4</v>
      </c>
      <c r="R34" s="3"/>
    </row>
    <row r="35" spans="1:18" s="2" customFormat="1" ht="19.5" hidden="1" customHeight="1">
      <c r="A35" s="15" t="s">
        <v>30</v>
      </c>
      <c r="B35" s="21">
        <v>4</v>
      </c>
      <c r="C35" s="22">
        <f>SUM(D35:I35,P35:Q35)</f>
        <v>142</v>
      </c>
      <c r="D35" s="22">
        <v>0</v>
      </c>
      <c r="E35" s="22">
        <v>126</v>
      </c>
      <c r="F35" s="22">
        <v>0</v>
      </c>
      <c r="G35" s="22">
        <v>4</v>
      </c>
      <c r="H35" s="22">
        <v>2</v>
      </c>
      <c r="I35" s="22">
        <f>SUM(J35:O35)</f>
        <v>6</v>
      </c>
      <c r="J35" s="22">
        <v>2</v>
      </c>
      <c r="K35" s="22">
        <v>2</v>
      </c>
      <c r="L35" s="22">
        <v>1</v>
      </c>
      <c r="M35" s="22">
        <v>0</v>
      </c>
      <c r="N35" s="22">
        <v>1</v>
      </c>
      <c r="O35" s="22">
        <v>0</v>
      </c>
      <c r="P35" s="22">
        <v>0</v>
      </c>
      <c r="Q35" s="22">
        <v>4</v>
      </c>
      <c r="R35" s="3"/>
    </row>
    <row r="36" spans="1:18" s="2" customFormat="1" ht="19.5" customHeight="1">
      <c r="A36" s="15" t="s">
        <v>52</v>
      </c>
      <c r="B36" s="21">
        <f>12+3+10+12</f>
        <v>37</v>
      </c>
      <c r="C36" s="22">
        <v>1281</v>
      </c>
      <c r="D36" s="22">
        <f>1+0+0+0</f>
        <v>1</v>
      </c>
      <c r="E36" s="22">
        <f>304+43+46+37</f>
        <v>430</v>
      </c>
      <c r="F36" s="22">
        <f>479+0+151+60</f>
        <v>690</v>
      </c>
      <c r="G36" s="22">
        <f>3+6+0+1</f>
        <v>10</v>
      </c>
      <c r="H36" s="22">
        <f>4+2+3+0</f>
        <v>9</v>
      </c>
      <c r="I36" s="22">
        <f>J36+K36+L36+M36+N36+O36</f>
        <v>63</v>
      </c>
      <c r="J36" s="22">
        <f>2+1+0+0</f>
        <v>3</v>
      </c>
      <c r="K36" s="22">
        <f>2+1+2+0</f>
        <v>5</v>
      </c>
      <c r="L36" s="22">
        <f>4+7+4+12</f>
        <v>27</v>
      </c>
      <c r="M36" s="22">
        <f>0+0+0+0</f>
        <v>0</v>
      </c>
      <c r="N36" s="22">
        <f>6+3+9+8</f>
        <v>26</v>
      </c>
      <c r="O36" s="22">
        <f>2+0+0+0</f>
        <v>2</v>
      </c>
      <c r="P36" s="22">
        <f>1+1+3+3</f>
        <v>8</v>
      </c>
      <c r="Q36" s="24">
        <f>5+22+26+17</f>
        <v>70</v>
      </c>
      <c r="R36" s="3"/>
    </row>
    <row r="37" spans="1:18" s="2" customFormat="1" ht="19.5" customHeight="1">
      <c r="A37" s="15" t="s">
        <v>53</v>
      </c>
      <c r="B37" s="21">
        <v>18</v>
      </c>
      <c r="C37" s="29">
        <v>1079</v>
      </c>
      <c r="D37" s="22">
        <v>1</v>
      </c>
      <c r="E37" s="22">
        <v>221</v>
      </c>
      <c r="F37" s="22">
        <v>739</v>
      </c>
      <c r="G37" s="22">
        <v>0</v>
      </c>
      <c r="H37" s="22">
        <v>14</v>
      </c>
      <c r="I37" s="22">
        <f>J37+K37+L37+M37+N37+O37</f>
        <v>50</v>
      </c>
      <c r="J37" s="22">
        <v>0</v>
      </c>
      <c r="K37" s="22">
        <v>0</v>
      </c>
      <c r="L37" s="22">
        <v>34</v>
      </c>
      <c r="M37" s="22">
        <v>1</v>
      </c>
      <c r="N37" s="22">
        <v>15</v>
      </c>
      <c r="O37" s="22">
        <v>0</v>
      </c>
      <c r="P37" s="22">
        <v>5</v>
      </c>
      <c r="Q37" s="24">
        <v>49</v>
      </c>
      <c r="R37" s="3"/>
    </row>
    <row r="38" spans="1:18" s="2" customFormat="1" ht="19.5" customHeight="1">
      <c r="A38" s="15" t="s">
        <v>54</v>
      </c>
      <c r="B38" s="21">
        <v>20</v>
      </c>
      <c r="C38" s="29">
        <v>1409</v>
      </c>
      <c r="D38" s="22">
        <v>0</v>
      </c>
      <c r="E38" s="22">
        <v>236</v>
      </c>
      <c r="F38" s="22">
        <v>997</v>
      </c>
      <c r="G38" s="22">
        <v>3</v>
      </c>
      <c r="H38" s="22">
        <v>2</v>
      </c>
      <c r="I38" s="22">
        <f>J38+K38+L38+M38+N38+O38</f>
        <v>29</v>
      </c>
      <c r="J38" s="22">
        <v>0</v>
      </c>
      <c r="K38" s="22">
        <v>0</v>
      </c>
      <c r="L38" s="22">
        <v>26</v>
      </c>
      <c r="M38" s="22">
        <v>3</v>
      </c>
      <c r="N38" s="22">
        <v>0</v>
      </c>
      <c r="O38" s="22">
        <v>0</v>
      </c>
      <c r="P38" s="22">
        <v>5</v>
      </c>
      <c r="Q38" s="24">
        <v>137</v>
      </c>
      <c r="R38" s="3"/>
    </row>
    <row r="39" spans="1:18" s="2" customFormat="1" ht="19.5" customHeight="1">
      <c r="A39" s="15" t="s">
        <v>55</v>
      </c>
      <c r="B39" s="21">
        <v>40</v>
      </c>
      <c r="C39" s="22">
        <f>D39+E39+F39+G39+H39+I39+P39+Q39</f>
        <v>1754</v>
      </c>
      <c r="D39" s="22">
        <v>3</v>
      </c>
      <c r="E39" s="22">
        <v>496</v>
      </c>
      <c r="F39" s="22">
        <v>1001</v>
      </c>
      <c r="G39" s="22">
        <v>18</v>
      </c>
      <c r="H39" s="22">
        <v>9</v>
      </c>
      <c r="I39" s="22">
        <f>J39+K39+L39+M39+N39+O39</f>
        <v>46</v>
      </c>
      <c r="J39" s="22">
        <v>0</v>
      </c>
      <c r="K39" s="22">
        <v>20</v>
      </c>
      <c r="L39" s="22">
        <v>6</v>
      </c>
      <c r="M39" s="22">
        <v>5</v>
      </c>
      <c r="N39" s="22">
        <v>14</v>
      </c>
      <c r="O39" s="22">
        <v>1</v>
      </c>
      <c r="P39" s="22">
        <v>6</v>
      </c>
      <c r="Q39" s="22">
        <v>175</v>
      </c>
      <c r="R39" s="3"/>
    </row>
    <row r="40" spans="1:18" s="2" customFormat="1" ht="19.5" customHeight="1">
      <c r="A40" s="15" t="s">
        <v>58</v>
      </c>
      <c r="B40" s="26">
        <v>58</v>
      </c>
      <c r="C40" s="27">
        <v>2147</v>
      </c>
      <c r="D40" s="27">
        <v>6</v>
      </c>
      <c r="E40" s="27">
        <v>618</v>
      </c>
      <c r="F40" s="27">
        <v>1207</v>
      </c>
      <c r="G40" s="27">
        <v>36</v>
      </c>
      <c r="H40" s="27">
        <v>6</v>
      </c>
      <c r="I40" s="27">
        <v>40</v>
      </c>
      <c r="J40" s="27">
        <v>3</v>
      </c>
      <c r="K40" s="27">
        <v>26</v>
      </c>
      <c r="L40" s="27">
        <v>1</v>
      </c>
      <c r="M40" s="27">
        <v>0</v>
      </c>
      <c r="N40" s="27">
        <v>10</v>
      </c>
      <c r="O40" s="27">
        <v>0</v>
      </c>
      <c r="P40" s="27">
        <v>1</v>
      </c>
      <c r="Q40" s="27">
        <v>233</v>
      </c>
      <c r="R40" s="3"/>
    </row>
    <row r="41" spans="1:18" s="2" customFormat="1" ht="19.5" customHeight="1">
      <c r="A41" s="15"/>
      <c r="B41" s="1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3"/>
    </row>
    <row r="42" spans="1:18" s="2" customFormat="1" ht="19.5" customHeight="1">
      <c r="A42" s="15"/>
      <c r="B42" s="1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3"/>
    </row>
    <row r="43" spans="1:18" s="2" customFormat="1" ht="19.5" customHeight="1">
      <c r="A43" s="15"/>
      <c r="B43" s="1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3"/>
    </row>
    <row r="44" spans="1:18" s="2" customFormat="1" ht="19.5" customHeight="1">
      <c r="A44" s="15"/>
      <c r="B44" s="1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3"/>
    </row>
    <row r="45" spans="1:18" s="2" customFormat="1" ht="19.5" customHeight="1">
      <c r="A45" s="15"/>
      <c r="B45" s="1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3"/>
    </row>
    <row r="46" spans="1:18" s="2" customFormat="1" ht="19.5" customHeight="1">
      <c r="A46" s="15"/>
      <c r="B46" s="1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"/>
    </row>
    <row r="47" spans="1:18" s="2" customFormat="1" ht="22.5" hidden="1" customHeight="1">
      <c r="A47" s="15"/>
      <c r="B47" s="1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3"/>
    </row>
    <row r="48" spans="1:18" s="2" customFormat="1" ht="22.5" customHeight="1">
      <c r="A48" s="15"/>
      <c r="B48" s="1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"/>
    </row>
    <row r="49" spans="1:18" s="2" customFormat="1" ht="22.5" customHeight="1">
      <c r="A49" s="15"/>
      <c r="B49" s="1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3"/>
    </row>
    <row r="50" spans="1:18" s="2" customFormat="1" ht="19.5" customHeight="1">
      <c r="A50" s="16"/>
      <c r="B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s="2" customFormat="1" ht="27" customHeight="1" thickBot="1">
      <c r="A51" s="17"/>
      <c r="B51" s="1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"/>
    </row>
    <row r="52" spans="1:18" s="2" customFormat="1" ht="13.5" customHeight="1">
      <c r="A52" s="7" t="s">
        <v>51</v>
      </c>
      <c r="B52" s="7"/>
      <c r="C52" s="3"/>
      <c r="D52" s="3"/>
      <c r="E52" s="3"/>
      <c r="F52" s="3"/>
      <c r="G52" s="3"/>
      <c r="H52" s="3"/>
      <c r="I52" s="23" t="s">
        <v>64</v>
      </c>
      <c r="J52" s="10"/>
      <c r="K52" s="10"/>
      <c r="L52" s="10"/>
      <c r="M52" s="10"/>
      <c r="N52" s="10"/>
      <c r="O52" s="10"/>
      <c r="P52" s="10"/>
      <c r="Q52" s="10"/>
      <c r="R52" s="3"/>
    </row>
    <row r="53" spans="1:18" s="2" customFormat="1" ht="15.75" customHeight="1">
      <c r="A53" s="33"/>
      <c r="B53" s="33"/>
      <c r="C53" s="3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s="2" customFormat="1" ht="10.5" customHeight="1">
      <c r="A54" s="33"/>
      <c r="B54" s="33"/>
      <c r="C54" s="3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s="2" customFormat="1" ht="9" customHeight="1">
      <c r="A55" s="33"/>
      <c r="B55" s="33"/>
      <c r="C55" s="3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s="2" customFormat="1" ht="19.5" customHeight="1">
      <c r="A56" s="7"/>
    </row>
    <row r="57" spans="1:18" s="2" customFormat="1" ht="19.5" customHeight="1">
      <c r="A57" s="7"/>
    </row>
    <row r="58" spans="1:18" s="2" customFormat="1" ht="19.5" customHeight="1">
      <c r="A58" s="7"/>
    </row>
    <row r="59" spans="1:18" s="2" customFormat="1" ht="19.5" customHeight="1">
      <c r="A59" s="7"/>
    </row>
    <row r="60" spans="1:18" s="2" customFormat="1" ht="19.5" customHeight="1">
      <c r="A60" s="7"/>
    </row>
    <row r="61" spans="1:18" s="2" customFormat="1" ht="19.5" customHeight="1">
      <c r="A61" s="7"/>
    </row>
    <row r="62" spans="1:18" s="2" customFormat="1" ht="19.5" customHeight="1">
      <c r="A62" s="7"/>
    </row>
    <row r="63" spans="1:18" s="2" customFormat="1" ht="19.5" customHeight="1">
      <c r="A63" s="7"/>
    </row>
    <row r="64" spans="1:18" s="2" customFormat="1" ht="19.5" customHeight="1">
      <c r="A64" s="7"/>
    </row>
    <row r="65" spans="1:1" s="2" customFormat="1" ht="19.5" customHeight="1">
      <c r="A65" s="7"/>
    </row>
    <row r="66" spans="1:1" s="2" customFormat="1" ht="19.5" customHeight="1">
      <c r="A66" s="7"/>
    </row>
    <row r="67" spans="1:1" s="2" customFormat="1" ht="19.5" customHeight="1">
      <c r="A67" s="7"/>
    </row>
    <row r="68" spans="1:1" s="2" customFormat="1" ht="19.5" customHeight="1">
      <c r="A68" s="7"/>
    </row>
    <row r="69" spans="1:1" s="2" customFormat="1" ht="19.5" customHeight="1">
      <c r="A69" s="7"/>
    </row>
    <row r="70" spans="1:1" s="2" customFormat="1" ht="19.5" customHeight="1">
      <c r="A70" s="7"/>
    </row>
    <row r="71" spans="1:1" s="2" customFormat="1" ht="19.5" customHeight="1">
      <c r="A71" s="7"/>
    </row>
    <row r="72" spans="1:1" s="2" customFormat="1" ht="19.5" customHeight="1">
      <c r="A72" s="7"/>
    </row>
    <row r="73" spans="1:1" s="2" customFormat="1" ht="19.5" customHeight="1">
      <c r="A73" s="7"/>
    </row>
    <row r="74" spans="1:1" s="2" customFormat="1" ht="19.5" customHeight="1">
      <c r="A74" s="7"/>
    </row>
    <row r="75" spans="1:1" s="2" customFormat="1" ht="19.5" customHeight="1">
      <c r="A75" s="7"/>
    </row>
    <row r="76" spans="1:1" s="2" customFormat="1" ht="19.5" customHeight="1">
      <c r="A76" s="7"/>
    </row>
    <row r="77" spans="1:1" s="2" customFormat="1" ht="19.5" customHeight="1">
      <c r="A77" s="7"/>
    </row>
    <row r="78" spans="1:1" s="2" customFormat="1" ht="19.5" customHeight="1">
      <c r="A78" s="7"/>
    </row>
    <row r="79" spans="1:1" s="2" customFormat="1" ht="19.5" customHeight="1">
      <c r="A79" s="7"/>
    </row>
    <row r="80" spans="1:1" s="2" customFormat="1" ht="19.5" customHeight="1">
      <c r="A80" s="7"/>
    </row>
  </sheetData>
  <mergeCells count="25">
    <mergeCell ref="A2:H2"/>
    <mergeCell ref="I2:Q2"/>
    <mergeCell ref="P4:Q4"/>
    <mergeCell ref="C5:H5"/>
    <mergeCell ref="I5:Q5"/>
    <mergeCell ref="A5:A8"/>
    <mergeCell ref="I6:K6"/>
    <mergeCell ref="J7:J8"/>
    <mergeCell ref="I7:I8"/>
    <mergeCell ref="Q6:Q8"/>
    <mergeCell ref="P6:P8"/>
    <mergeCell ref="O7:O8"/>
    <mergeCell ref="N7:N8"/>
    <mergeCell ref="G6:G8"/>
    <mergeCell ref="L6:O6"/>
    <mergeCell ref="F6:F8"/>
    <mergeCell ref="C6:C8"/>
    <mergeCell ref="D6:D8"/>
    <mergeCell ref="A53:C55"/>
    <mergeCell ref="M7:M8"/>
    <mergeCell ref="L7:L8"/>
    <mergeCell ref="E6:E8"/>
    <mergeCell ref="H6:H8"/>
    <mergeCell ref="B5:B8"/>
    <mergeCell ref="K7:K8"/>
  </mergeCells>
  <phoneticPr fontId="2" type="noConversion"/>
  <pageMargins left="0.59055118110236227" right="1.31" top="0.33" bottom="0.2" header="0.2" footer="0.2"/>
  <pageSetup paperSize="9" orientation="portrait" r:id="rId1"/>
  <headerFooter alignWithMargins="0"/>
  <colBreaks count="1" manualBreakCount="1">
    <brk id="8" max="47" man="1"/>
  </colBreaks>
  <ignoredErrors>
    <ignoredError sqref="C31" formula="1"/>
    <ignoredError sqref="C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11-14</vt:lpstr>
      <vt:lpstr>'11-14'!Print_Area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主計室第四股</dc:creator>
  <cp:lastModifiedBy>林曉威</cp:lastModifiedBy>
  <cp:lastPrinted>2021-09-27T01:52:54Z</cp:lastPrinted>
  <dcterms:created xsi:type="dcterms:W3CDTF">2002-05-01T06:35:51Z</dcterms:created>
  <dcterms:modified xsi:type="dcterms:W3CDTF">2021-09-27T01:52:56Z</dcterms:modified>
</cp:coreProperties>
</file>