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F:\11\"/>
    </mc:Choice>
  </mc:AlternateContent>
  <xr:revisionPtr revIDLastSave="0" documentId="13_ncr:1_{48787FB9-29D6-4106-AE78-89642E6A8B95}" xr6:coauthVersionLast="47" xr6:coauthVersionMax="47" xr10:uidLastSave="{00000000-0000-0000-0000-000000000000}"/>
  <bookViews>
    <workbookView xWindow="-108" yWindow="-108" windowWidth="23256" windowHeight="12576" tabRatio="601" firstSheet="4" activeTab="4" xr2:uid="{00000000-000D-0000-FFFF-FFFF00000000}"/>
  </bookViews>
  <sheets>
    <sheet name="Q1" sheetId="2" state="hidden" r:id="rId1"/>
    <sheet name="Q2" sheetId="3" state="hidden" r:id="rId2"/>
    <sheet name="Q3" sheetId="4" state="hidden" r:id="rId3"/>
    <sheet name="Q4" sheetId="5" state="hidden" r:id="rId4"/>
    <sheet name="11-13" sheetId="6" r:id="rId5"/>
  </sheets>
  <definedNames>
    <definedName name="pp" localSheetId="0">'Q1'!$A$3:$M$39</definedName>
    <definedName name="pp">#REF!</definedName>
    <definedName name="_xlnm.Print_Area" localSheetId="0">'Q1'!$3:$39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6" l="1"/>
  <c r="L21" i="6"/>
  <c r="K21" i="6"/>
  <c r="J21" i="6"/>
  <c r="I21" i="6"/>
  <c r="H21" i="6"/>
  <c r="G21" i="6"/>
  <c r="D21" i="6"/>
  <c r="C21" i="6"/>
  <c r="C39" i="5"/>
  <c r="A39" i="5"/>
  <c r="C38" i="5"/>
  <c r="A38" i="5"/>
  <c r="A37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6" i="5"/>
  <c r="A5" i="5"/>
  <c r="C39" i="4"/>
  <c r="A39" i="4"/>
  <c r="C38" i="4"/>
  <c r="A38" i="4"/>
  <c r="A37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6" i="4"/>
  <c r="A5" i="4"/>
  <c r="C39" i="3"/>
  <c r="A39" i="3"/>
  <c r="C38" i="3"/>
  <c r="A38" i="3"/>
  <c r="A37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6" i="3"/>
  <c r="A5" i="3"/>
  <c r="C39" i="2"/>
  <c r="A39" i="2"/>
  <c r="C38" i="2"/>
  <c r="A38" i="2"/>
  <c r="A37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6" i="2"/>
  <c r="A5" i="2"/>
  <c r="G20" i="6"/>
  <c r="H20" i="6"/>
  <c r="B20" i="6"/>
  <c r="K19" i="6"/>
  <c r="J19" i="6"/>
  <c r="E19" i="6"/>
  <c r="B19" i="6"/>
  <c r="M18" i="6"/>
  <c r="L18" i="6"/>
  <c r="K18" i="6"/>
  <c r="J18" i="6"/>
  <c r="H18" i="6"/>
  <c r="G18" i="6"/>
  <c r="F18" i="6"/>
  <c r="D18" i="6"/>
  <c r="C18" i="6"/>
  <c r="B18" i="6"/>
  <c r="E17" i="6"/>
  <c r="E18" i="6" l="1"/>
  <c r="E21" i="6"/>
</calcChain>
</file>

<file path=xl/sharedStrings.xml><?xml version="1.0" encoding="utf-8"?>
<sst xmlns="http://schemas.openxmlformats.org/spreadsheetml/2006/main" count="260" uniqueCount="96">
  <si>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鄉鎮市區</t>
    </r>
    <r>
      <rPr>
        <sz val="12"/>
        <rFont val="Times New Roman"/>
        <family val="1"/>
      </rPr>
      <t>)</t>
    </r>
    <phoneticPr fontId="3" type="noConversion"/>
  </si>
  <si>
    <t>災害種類</t>
    <phoneticPr fontId="3" type="noConversion"/>
  </si>
  <si>
    <t>戶</t>
    <phoneticPr fontId="3" type="noConversion"/>
  </si>
  <si>
    <t>人</t>
    <phoneticPr fontId="3" type="noConversion"/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</si>
  <si>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)</t>
    </r>
    <phoneticPr fontId="3" type="noConversion"/>
  </si>
  <si>
    <t>失蹤</t>
    <phoneticPr fontId="3" type="noConversion"/>
  </si>
  <si>
    <t>重傷</t>
    <phoneticPr fontId="3" type="noConversion"/>
  </si>
  <si>
    <t>其他</t>
    <phoneticPr fontId="3" type="noConversion"/>
  </si>
  <si>
    <t>總計</t>
    <phoneticPr fontId="3" type="noConversion"/>
  </si>
  <si>
    <t>現金</t>
    <phoneticPr fontId="3" type="noConversion"/>
  </si>
  <si>
    <t>實物</t>
    <phoneticPr fontId="3" type="noConversion"/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</si>
  <si>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3" type="noConversion"/>
  </si>
  <si>
    <r>
      <t>死亡</t>
    </r>
    <r>
      <rPr>
        <sz val="12"/>
        <rFont val="標楷體"/>
        <family val="4"/>
        <charset val="136"/>
      </rPr>
      <t/>
    </r>
    <phoneticPr fontId="3" type="noConversion"/>
  </si>
  <si>
    <t>受災人數(人)</t>
    <phoneticPr fontId="3" type="noConversion"/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</si>
  <si>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phoneticPr fontId="3" type="noConversion"/>
  </si>
  <si>
    <t>收容所</t>
    <phoneticPr fontId="3" type="noConversion"/>
  </si>
  <si>
    <t>所數</t>
    <phoneticPr fontId="3" type="noConversion"/>
  </si>
  <si>
    <t>一般戶</t>
    <phoneticPr fontId="3" type="noConversion"/>
  </si>
  <si>
    <t>原住民戶</t>
    <phoneticPr fontId="3" type="noConversion"/>
  </si>
  <si>
    <t>原住民</t>
    <phoneticPr fontId="3" type="noConversion"/>
  </si>
  <si>
    <t>臨時收容災民數(人)</t>
    <phoneticPr fontId="3" type="noConversion"/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</si>
  <si>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</si>
  <si>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豐濱鄉</t>
  </si>
  <si>
    <t>花蓮縣政府</t>
  </si>
  <si>
    <t>季　　　報</t>
  </si>
  <si>
    <t>每季終了後20日內編送</t>
  </si>
  <si>
    <t>10720-03-01-2</t>
  </si>
  <si>
    <t>花蓮縣遭受災害救助情形</t>
  </si>
  <si>
    <t>依據各公所報送本府資料彙編。</t>
  </si>
  <si>
    <t>備　　註</t>
  </si>
  <si>
    <t>公　開　類</t>
  </si>
  <si>
    <t>火</t>
  </si>
  <si>
    <t>壽豐鄉公所</t>
  </si>
  <si>
    <t>表１１ － １３ 、遭受災害救助情形</t>
    <phoneticPr fontId="3" type="noConversion"/>
  </si>
  <si>
    <r>
      <t>Table 11 - 13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Aid Situations of Disasters</t>
    </r>
    <phoneticPr fontId="3" type="noConversion"/>
  </si>
  <si>
    <t>年別
Year</t>
    <phoneticPr fontId="3" type="noConversion"/>
  </si>
  <si>
    <t>災害
次數
（次）
Times of Disasters
(Times)</t>
    <phoneticPr fontId="17" type="noConversion"/>
  </si>
  <si>
    <t>收容所
Temp. Sheltering Centers</t>
    <phoneticPr fontId="3" type="noConversion"/>
  </si>
  <si>
    <t>受災人數（人）
No. of Victims(Persons)</t>
    <phoneticPr fontId="3" type="noConversion"/>
  </si>
  <si>
    <t>受災人數（人）
No. of Victims(Persons)</t>
  </si>
  <si>
    <t>安遷救助
Moving Assistance</t>
    <phoneticPr fontId="3" type="noConversion"/>
  </si>
  <si>
    <t xml:space="preserve">財物受損影響生計者
（戶）
Losing Property Impacting Living (Households) </t>
    <phoneticPr fontId="17" type="noConversion"/>
  </si>
  <si>
    <t>救助金額
(新臺幣千元)
Amount
(NT$1,000)</t>
    <phoneticPr fontId="17" type="noConversion"/>
  </si>
  <si>
    <t>所數
（所）
Shelters
(Places)</t>
    <phoneticPr fontId="3" type="noConversion"/>
  </si>
  <si>
    <t>臨時收容
災民數
（人）
Victims Temp. Sheltered
(Persons)</t>
    <phoneticPr fontId="17" type="noConversion"/>
  </si>
  <si>
    <t>合計
Total</t>
    <phoneticPr fontId="17" type="noConversion"/>
  </si>
  <si>
    <t>死亡
Death</t>
    <phoneticPr fontId="17" type="noConversion"/>
  </si>
  <si>
    <t>失蹤
Disappea-rance</t>
    <phoneticPr fontId="3" type="noConversion"/>
  </si>
  <si>
    <t>重傷
Serious Injuries</t>
    <phoneticPr fontId="17" type="noConversion"/>
  </si>
  <si>
    <t>其他
Others</t>
    <phoneticPr fontId="17" type="noConversion"/>
  </si>
  <si>
    <t>戶數 (戶)
No. of Households (Households)</t>
    <phoneticPr fontId="3" type="noConversion"/>
  </si>
  <si>
    <t>人數 (人)
No. of Persons (Persons)</t>
    <phoneticPr fontId="3" type="noConversion"/>
  </si>
  <si>
    <t>九十四年 2005</t>
    <phoneticPr fontId="3" type="noConversion"/>
  </si>
  <si>
    <t>…</t>
    <phoneticPr fontId="3" type="noConversion"/>
  </si>
  <si>
    <t>-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</si>
  <si>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</si>
  <si>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</si>
  <si>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</si>
  <si>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</si>
  <si>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</si>
  <si>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一○○年 2011</t>
    <phoneticPr fontId="3" type="noConversion"/>
  </si>
  <si>
    <t>一○一年 2012</t>
  </si>
  <si>
    <t>一○二年 2013</t>
    <phoneticPr fontId="3" type="noConversion"/>
  </si>
  <si>
    <t>一○三年 2014</t>
    <phoneticPr fontId="3" type="noConversion"/>
  </si>
  <si>
    <t>一○四年 2015</t>
    <phoneticPr fontId="3" type="noConversion"/>
  </si>
  <si>
    <t>一○五年 2016</t>
    <phoneticPr fontId="3" type="noConversion"/>
  </si>
  <si>
    <t>一○六年 2017</t>
    <phoneticPr fontId="3" type="noConversion"/>
  </si>
  <si>
    <t>一○七年 2018</t>
    <phoneticPr fontId="3" type="noConversion"/>
  </si>
  <si>
    <t>資料來源：本府社會處  10720-03-01-2</t>
    <phoneticPr fontId="3" type="noConversion"/>
  </si>
  <si>
    <t>中華民國108年第1季( 1月至3月 )</t>
  </si>
  <si>
    <t>民國109年 8月 3日 14:47:22 印製</t>
  </si>
  <si>
    <t>住宅毀損安遷救助</t>
    <phoneticPr fontId="3" type="noConversion"/>
  </si>
  <si>
    <t>新城鄉公所</t>
  </si>
  <si>
    <t>玉里鎮公所</t>
  </si>
  <si>
    <t>富里鄉公所</t>
  </si>
  <si>
    <t>中華民國108年第2季( 4月至6月 )</t>
  </si>
  <si>
    <t>民國109年 8月 3日 14:48:19 印製</t>
  </si>
  <si>
    <t>光復鄉公所</t>
  </si>
  <si>
    <t>瑞穗鄉公所</t>
  </si>
  <si>
    <t>中華民國108年第3季( 7月至9月 )</t>
  </si>
  <si>
    <t>民國109年 8月 3日 14:49:27 印製</t>
  </si>
  <si>
    <t>鳳林鎮</t>
  </si>
  <si>
    <t>白鹿颱風</t>
  </si>
  <si>
    <t>米塔颱風</t>
  </si>
  <si>
    <t>卓溪鄉</t>
  </si>
  <si>
    <t>富里鄉</t>
  </si>
  <si>
    <t>光復鄉</t>
  </si>
  <si>
    <t>本季災害僅收容，並無發放慰問金。</t>
  </si>
  <si>
    <t>中華民國108年第4季( 10月至12月 )</t>
  </si>
  <si>
    <t>民國109年 8月 3日 14:45:34 印製</t>
  </si>
  <si>
    <t>一○八年 2019</t>
    <phoneticPr fontId="6" type="noConversion"/>
  </si>
  <si>
    <t>社會福利 424</t>
    <phoneticPr fontId="3" type="noConversion"/>
  </si>
  <si>
    <t>社會福利 425</t>
    <phoneticPr fontId="3" type="noConversion"/>
  </si>
  <si>
    <t>一○九年 2020</t>
    <phoneticPr fontId="6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</si>
  <si>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6</t>
    </r>
    <phoneticPr fontId="6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</si>
  <si>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10720-03-01-2 by Hualien Social Affairs Department.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</si>
</sst>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);[Red]\(#,##0\)"/>
    <numFmt numFmtId="177" formatCode="###,##0"/>
    <numFmt numFmtId="178" formatCode="###,##0;\-###,##0;&quot;     －&quot;"/>
    <numFmt numFmtId="179" formatCode="###,###,##0"/>
    <numFmt numFmtId="180" formatCode="##,###,##0"/>
    <numFmt numFmtId="181" formatCode="##,###,##0;\-##,###,##0;&quot;        －&quot;"/>
    <numFmt numFmtId="182" formatCode="#,##0;#,##0;_-* &quot;-&quot;"/>
    <numFmt numFmtId="183" formatCode="0.E+00"/>
    <numFmt numFmtId="184" formatCode="###,###,##0;\-###,###,##0;&quot;         －&quot;"/>
  </numFmts>
  <fonts count="19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MS Sans Serif"/>
      <family val="2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16"/>
      <name val="華康中黑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2"/>
      <name val="華康中黑體"/>
      <family val="3"/>
      <charset val="136"/>
    </font>
    <font>
      <sz val="9"/>
      <name val="標楷體"/>
      <family val="4"/>
      <charset val="136"/>
    </font>
    <font>
      <sz val="9"/>
      <name val="華康中黑體"/>
      <family val="3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Border="0"/>
  </cellStyleXfs>
  <cellXfs count="14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top" wrapText="1"/>
    </xf>
    <xf numFmtId="176" fontId="4" fillId="0" borderId="4" xfId="0" applyNumberFormat="1" applyFon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top" wrapText="1"/>
    </xf>
    <xf numFmtId="176" fontId="4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left" vertical="center" wrapText="1"/>
    </xf>
    <xf numFmtId="177" fontId="11" fillId="0" borderId="7" xfId="0" applyNumberFormat="1" applyFont="1" applyBorder="1" applyAlignment="1">
      <alignment horizontal="right" vertical="center" wrapText="1"/>
    </xf>
    <xf numFmtId="178" fontId="11" fillId="0" borderId="3" xfId="0" applyNumberFormat="1" applyFont="1" applyBorder="1" applyAlignment="1">
      <alignment horizontal="right" vertical="top" wrapText="1"/>
    </xf>
    <xf numFmtId="178" fontId="11" fillId="0" borderId="3" xfId="0" applyNumberFormat="1" applyFont="1" applyBorder="1" applyAlignment="1">
      <alignment horizontal="right" vertical="center" wrapText="1"/>
    </xf>
    <xf numFmtId="178" fontId="11" fillId="0" borderId="3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top" wrapText="1"/>
    </xf>
    <xf numFmtId="179" fontId="11" fillId="0" borderId="4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4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left" vertical="center" wrapText="1"/>
    </xf>
    <xf numFmtId="178" fontId="11" fillId="0" borderId="7" xfId="0" applyNumberFormat="1" applyFont="1" applyBorder="1" applyAlignment="1">
      <alignment horizontal="right" vertical="center" wrapText="1"/>
    </xf>
    <xf numFmtId="178" fontId="11" fillId="0" borderId="7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3" fontId="3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0" applyFont="1"/>
    <xf numFmtId="0" fontId="3" fillId="0" borderId="16" xfId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8" xfId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8" fillId="0" borderId="0" xfId="0" applyFont="1"/>
    <xf numFmtId="182" fontId="1" fillId="0" borderId="0" xfId="1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8" fillId="0" borderId="9" xfId="0" applyFont="1" applyBorder="1"/>
    <xf numFmtId="183" fontId="1" fillId="0" borderId="9" xfId="0" applyNumberFormat="1" applyFont="1" applyBorder="1" applyAlignment="1">
      <alignment horizontal="left" vertical="center"/>
    </xf>
    <xf numFmtId="183" fontId="0" fillId="0" borderId="9" xfId="0" applyNumberFormat="1" applyBorder="1" applyAlignment="1">
      <alignment horizontal="left" vertical="center"/>
    </xf>
    <xf numFmtId="0" fontId="16" fillId="0" borderId="9" xfId="0" applyFont="1" applyBorder="1"/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7" fontId="11" fillId="0" borderId="3" xfId="0" applyNumberFormat="1" applyFont="1" applyBorder="1" applyAlignment="1">
      <alignment horizontal="right" vertical="center"/>
    </xf>
    <xf numFmtId="184" fontId="11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1" fontId="0" fillId="0" borderId="0" xfId="0" applyNumberFormat="1" applyFont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59053</xdr:colOff>
      <xdr:row>2</xdr:row>
      <xdr:rowOff>216092</xdr:rowOff>
    </xdr:from>
    <xdr:to>
      <xdr:col>16</xdr:col>
      <xdr:colOff>105934</xdr:colOff>
      <xdr:row>4</xdr:row>
      <xdr:rowOff>14097</xdr:rowOff>
    </xdr:to>
    <xdr:sp macro="" textlink="D1">
      <xdr:nvSpPr>
        <xdr:cNvPr id="3" name="報表類別">
          <a:extLst>
            <a:ext uri="{FF2B5EF4-FFF2-40B4-BE49-F238E27FC236}">
              <a16:creationId xmlns:a16="http://schemas.microsoft.com/office/drawing/2014/main" id="{6111C903-E3C2-4B53-8293-64961129D269}"/>
            </a:ext>
          </a:extLst>
        </xdr:cNvPr>
        <xdr:cNvSpPr>
          <a:spLocks noChangeArrowheads="1" noTextEdit="1"/>
        </xdr:cNvSpPr>
      </xdr:nvSpPr>
      <xdr:spPr bwMode="auto">
        <a:xfrm>
          <a:off x="912381" y="216092"/>
          <a:ext cx="9456230" cy="24624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80BE1A8-EE7D-4AAC-ABEC-EA25BBC033E1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22122</xdr:rowOff>
    </xdr:to>
    <xdr:sp macro="" textlink="A1">
      <xdr:nvSpPr>
        <xdr:cNvPr id="4" name="報表類別">
          <a:extLst>
            <a:ext uri="{FF2B5EF4-FFF2-40B4-BE49-F238E27FC236}">
              <a16:creationId xmlns:a16="http://schemas.microsoft.com/office/drawing/2014/main" id="{9FA2DFCC-37F1-468C-80AC-7E84FA871B85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93352" cy="2367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220A677-B7C1-44DF-A445-7A79D680357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22176</xdr:rowOff>
    </xdr:from>
    <xdr:to>
      <xdr:col>2</xdr:col>
      <xdr:colOff>40024</xdr:colOff>
      <xdr:row>4</xdr:row>
      <xdr:rowOff>25759</xdr:rowOff>
    </xdr:to>
    <xdr:sp macro="" textlink="C1">
      <xdr:nvSpPr>
        <xdr:cNvPr id="5" name="報表週期">
          <a:extLst>
            <a:ext uri="{FF2B5EF4-FFF2-40B4-BE49-F238E27FC236}">
              <a16:creationId xmlns:a16="http://schemas.microsoft.com/office/drawing/2014/main" id="{538E0E5B-FCBE-4330-862F-9CBFFC5ADC2A}"/>
            </a:ext>
          </a:extLst>
        </xdr:cNvPr>
        <xdr:cNvSpPr>
          <a:spLocks noChangeArrowheads="1" noTextEdit="1"/>
        </xdr:cNvSpPr>
      </xdr:nvSpPr>
      <xdr:spPr bwMode="auto">
        <a:xfrm>
          <a:off x="9525" y="236769"/>
          <a:ext cx="893352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1FAAEA1-070C-47CD-A03B-6F78AE2DFCE1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841845</xdr:colOff>
      <xdr:row>3</xdr:row>
      <xdr:rowOff>22122</xdr:rowOff>
    </xdr:to>
    <xdr:sp macro="" textlink="">
      <xdr:nvSpPr>
        <xdr:cNvPr id="6" name="編製機關">
          <a:extLst>
            <a:ext uri="{FF2B5EF4-FFF2-40B4-BE49-F238E27FC236}">
              <a16:creationId xmlns:a16="http://schemas.microsoft.com/office/drawing/2014/main" id="{73EC72B5-C22B-4596-90C2-C6B1F23FF02A}"/>
            </a:ext>
          </a:extLst>
        </xdr:cNvPr>
        <xdr:cNvSpPr>
          <a:spLocks noChangeArrowheads="1"/>
        </xdr:cNvSpPr>
      </xdr:nvSpPr>
      <xdr:spPr bwMode="auto">
        <a:xfrm>
          <a:off x="10378116" y="0"/>
          <a:ext cx="722285" cy="2367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22176</xdr:rowOff>
    </xdr:from>
    <xdr:to>
      <xdr:col>16</xdr:col>
      <xdr:colOff>841845</xdr:colOff>
      <xdr:row>4</xdr:row>
      <xdr:rowOff>25759</xdr:rowOff>
    </xdr:to>
    <xdr:sp macro="" textlink="">
      <xdr:nvSpPr>
        <xdr:cNvPr id="7" name="表號">
          <a:extLst>
            <a:ext uri="{FF2B5EF4-FFF2-40B4-BE49-F238E27FC236}">
              <a16:creationId xmlns:a16="http://schemas.microsoft.com/office/drawing/2014/main" id="{684A3521-53DA-4168-B6D3-4D0582789E35}"/>
            </a:ext>
          </a:extLst>
        </xdr:cNvPr>
        <xdr:cNvSpPr>
          <a:spLocks noChangeArrowheads="1"/>
        </xdr:cNvSpPr>
      </xdr:nvSpPr>
      <xdr:spPr bwMode="auto">
        <a:xfrm>
          <a:off x="10378116" y="236769"/>
          <a:ext cx="722285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841527</xdr:colOff>
      <xdr:row>0</xdr:row>
      <xdr:rowOff>0</xdr:rowOff>
    </xdr:from>
    <xdr:to>
      <xdr:col>18</xdr:col>
      <xdr:colOff>910719</xdr:colOff>
      <xdr:row>3</xdr:row>
      <xdr:rowOff>22122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C9009500-15D5-4253-84C5-2E7326961968}"/>
            </a:ext>
          </a:extLst>
        </xdr:cNvPr>
        <xdr:cNvSpPr>
          <a:spLocks noChangeArrowheads="1" noTextEdit="1"/>
        </xdr:cNvSpPr>
      </xdr:nvSpPr>
      <xdr:spPr bwMode="auto">
        <a:xfrm>
          <a:off x="11100400" y="0"/>
          <a:ext cx="1938765" cy="2367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398FDF6-3A36-485B-A71E-FA5F9EC6D766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841527</xdr:colOff>
      <xdr:row>3</xdr:row>
      <xdr:rowOff>22176</xdr:rowOff>
    </xdr:from>
    <xdr:to>
      <xdr:col>18</xdr:col>
      <xdr:colOff>910719</xdr:colOff>
      <xdr:row>4</xdr:row>
      <xdr:rowOff>25759</xdr:rowOff>
    </xdr:to>
    <xdr:sp macro="" textlink="E1">
      <xdr:nvSpPr>
        <xdr:cNvPr id="9" name="報表類別">
          <a:extLst>
            <a:ext uri="{FF2B5EF4-FFF2-40B4-BE49-F238E27FC236}">
              <a16:creationId xmlns:a16="http://schemas.microsoft.com/office/drawing/2014/main" id="{6907E368-FD4B-471C-AB6E-CF4918ABACBF}"/>
            </a:ext>
          </a:extLst>
        </xdr:cNvPr>
        <xdr:cNvSpPr>
          <a:spLocks noChangeArrowheads="1" noTextEdit="1"/>
        </xdr:cNvSpPr>
      </xdr:nvSpPr>
      <xdr:spPr bwMode="auto">
        <a:xfrm>
          <a:off x="11100400" y="236769"/>
          <a:ext cx="1938765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8D7DF9C-AA17-48C0-A9C4-576108CD5D19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4714" name="Line 64">
          <a:extLst>
            <a:ext uri="{FF2B5EF4-FFF2-40B4-BE49-F238E27FC236}">
              <a16:creationId xmlns:a16="http://schemas.microsoft.com/office/drawing/2014/main" id="{61B84D01-33FD-42B4-A0CD-965971BEB1A2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891667</xdr:colOff>
      <xdr:row>5</xdr:row>
      <xdr:rowOff>266700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0E8056C-9CDB-40AF-A315-7ADE4A10703B}"/>
            </a:ext>
          </a:extLst>
        </xdr:cNvPr>
        <xdr:cNvSpPr>
          <a:spLocks noChangeArrowheads="1"/>
        </xdr:cNvSpPr>
      </xdr:nvSpPr>
      <xdr:spPr bwMode="auto">
        <a:xfrm>
          <a:off x="10368611" y="918665"/>
          <a:ext cx="2642042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901289</xdr:colOff>
      <xdr:row>36</xdr:row>
      <xdr:rowOff>233298</xdr:rowOff>
    </xdr:to>
    <xdr:sp macro="" textlink="B2">
      <xdr:nvSpPr>
        <xdr:cNvPr id="12" name="報表類別">
          <a:extLst>
            <a:ext uri="{FF2B5EF4-FFF2-40B4-BE49-F238E27FC236}">
              <a16:creationId xmlns:a16="http://schemas.microsoft.com/office/drawing/2014/main" id="{50101C7F-6589-4B2A-BBF9-AD071BF151B2}"/>
            </a:ext>
          </a:extLst>
        </xdr:cNvPr>
        <xdr:cNvSpPr>
          <a:spLocks noChangeArrowheads="1"/>
        </xdr:cNvSpPr>
      </xdr:nvSpPr>
      <xdr:spPr bwMode="auto">
        <a:xfrm>
          <a:off x="10387853" y="7676028"/>
          <a:ext cx="2642042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D2A8294-0D21-4A4F-97A9-80E8679A8BB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14:47:22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2</xdr:col>
      <xdr:colOff>59053</xdr:colOff>
      <xdr:row>2</xdr:row>
      <xdr:rowOff>216092</xdr:rowOff>
    </xdr:from>
    <xdr:to>
      <xdr:col>16</xdr:col>
      <xdr:colOff>105934</xdr:colOff>
      <xdr:row>4</xdr:row>
      <xdr:rowOff>14097</xdr:rowOff>
    </xdr:to>
    <xdr:sp macro="" textlink="D1">
      <xdr:nvSpPr>
        <xdr:cNvPr id="23" name="報表類別">
          <a:extLst>
            <a:ext uri="{FF2B5EF4-FFF2-40B4-BE49-F238E27FC236}">
              <a16:creationId xmlns:a16="http://schemas.microsoft.com/office/drawing/2014/main" id="{77230D9F-99B3-4FC7-B19E-AE1F2F7BFE8D}"/>
            </a:ext>
          </a:extLst>
        </xdr:cNvPr>
        <xdr:cNvSpPr>
          <a:spLocks noChangeArrowheads="1" noTextEdit="1"/>
        </xdr:cNvSpPr>
      </xdr:nvSpPr>
      <xdr:spPr bwMode="auto">
        <a:xfrm>
          <a:off x="857248" y="216092"/>
          <a:ext cx="8855601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6B072DE-8EC5-4C0F-820E-62BD148755F7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22122</xdr:rowOff>
    </xdr:to>
    <xdr:sp macro="" textlink="A1">
      <xdr:nvSpPr>
        <xdr:cNvPr id="24" name="報表類別">
          <a:extLst>
            <a:ext uri="{FF2B5EF4-FFF2-40B4-BE49-F238E27FC236}">
              <a16:creationId xmlns:a16="http://schemas.microsoft.com/office/drawing/2014/main" id="{74D3E79E-3C9F-4A5C-9A91-33A14BCEAF48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38219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910A5F1-1CC5-406F-87E4-1553DACF8DF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22176</xdr:rowOff>
    </xdr:from>
    <xdr:to>
      <xdr:col>2</xdr:col>
      <xdr:colOff>40024</xdr:colOff>
      <xdr:row>4</xdr:row>
      <xdr:rowOff>25759</xdr:rowOff>
    </xdr:to>
    <xdr:sp macro="" textlink="C1">
      <xdr:nvSpPr>
        <xdr:cNvPr id="25" name="報表週期">
          <a:extLst>
            <a:ext uri="{FF2B5EF4-FFF2-40B4-BE49-F238E27FC236}">
              <a16:creationId xmlns:a16="http://schemas.microsoft.com/office/drawing/2014/main" id="{DC2D1AD5-2509-4D28-BB52-DDBA2D6C4476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38219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F9B3147F-F172-4543-8116-CA1E9AEE47F3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841845</xdr:colOff>
      <xdr:row>3</xdr:row>
      <xdr:rowOff>22122</xdr:rowOff>
    </xdr:to>
    <xdr:sp macro="" textlink="">
      <xdr:nvSpPr>
        <xdr:cNvPr id="26" name="編製機關">
          <a:extLst>
            <a:ext uri="{FF2B5EF4-FFF2-40B4-BE49-F238E27FC236}">
              <a16:creationId xmlns:a16="http://schemas.microsoft.com/office/drawing/2014/main" id="{E3016EC1-343A-4017-A1A5-358D4CB2661B}"/>
            </a:ext>
          </a:extLst>
        </xdr:cNvPr>
        <xdr:cNvSpPr>
          <a:spLocks noChangeArrowheads="1"/>
        </xdr:cNvSpPr>
      </xdr:nvSpPr>
      <xdr:spPr bwMode="auto">
        <a:xfrm>
          <a:off x="9722348" y="0"/>
          <a:ext cx="66906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22176</xdr:rowOff>
    </xdr:from>
    <xdr:to>
      <xdr:col>16</xdr:col>
      <xdr:colOff>841845</xdr:colOff>
      <xdr:row>4</xdr:row>
      <xdr:rowOff>25759</xdr:rowOff>
    </xdr:to>
    <xdr:sp macro="" textlink="">
      <xdr:nvSpPr>
        <xdr:cNvPr id="27" name="表號">
          <a:extLst>
            <a:ext uri="{FF2B5EF4-FFF2-40B4-BE49-F238E27FC236}">
              <a16:creationId xmlns:a16="http://schemas.microsoft.com/office/drawing/2014/main" id="{75391626-5CF5-4E65-9BB8-BBC572061D86}"/>
            </a:ext>
          </a:extLst>
        </xdr:cNvPr>
        <xdr:cNvSpPr>
          <a:spLocks noChangeArrowheads="1"/>
        </xdr:cNvSpPr>
      </xdr:nvSpPr>
      <xdr:spPr bwMode="auto">
        <a:xfrm>
          <a:off x="9722348" y="241251"/>
          <a:ext cx="66906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841527</xdr:colOff>
      <xdr:row>0</xdr:row>
      <xdr:rowOff>0</xdr:rowOff>
    </xdr:from>
    <xdr:to>
      <xdr:col>18</xdr:col>
      <xdr:colOff>910719</xdr:colOff>
      <xdr:row>3</xdr:row>
      <xdr:rowOff>22122</xdr:rowOff>
    </xdr:to>
    <xdr:sp macro="" textlink="B1">
      <xdr:nvSpPr>
        <xdr:cNvPr id="28" name="報表類別">
          <a:extLst>
            <a:ext uri="{FF2B5EF4-FFF2-40B4-BE49-F238E27FC236}">
              <a16:creationId xmlns:a16="http://schemas.microsoft.com/office/drawing/2014/main" id="{D8CA545A-F1A3-4E4C-AFCE-F659194DA3B3}"/>
            </a:ext>
          </a:extLst>
        </xdr:cNvPr>
        <xdr:cNvSpPr>
          <a:spLocks noChangeArrowheads="1" noTextEdit="1"/>
        </xdr:cNvSpPr>
      </xdr:nvSpPr>
      <xdr:spPr bwMode="auto">
        <a:xfrm>
          <a:off x="10391292" y="0"/>
          <a:ext cx="1816056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F8982DE-0066-45B2-A5D5-B6D4F57D6AD0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841527</xdr:colOff>
      <xdr:row>3</xdr:row>
      <xdr:rowOff>22176</xdr:rowOff>
    </xdr:from>
    <xdr:to>
      <xdr:col>18</xdr:col>
      <xdr:colOff>910719</xdr:colOff>
      <xdr:row>4</xdr:row>
      <xdr:rowOff>25759</xdr:rowOff>
    </xdr:to>
    <xdr:sp macro="" textlink="E1">
      <xdr:nvSpPr>
        <xdr:cNvPr id="29" name="報表類別">
          <a:extLst>
            <a:ext uri="{FF2B5EF4-FFF2-40B4-BE49-F238E27FC236}">
              <a16:creationId xmlns:a16="http://schemas.microsoft.com/office/drawing/2014/main" id="{C1BC4A6A-AF68-41EF-8688-F22CBD8E9196}"/>
            </a:ext>
          </a:extLst>
        </xdr:cNvPr>
        <xdr:cNvSpPr>
          <a:spLocks noChangeArrowheads="1" noTextEdit="1"/>
        </xdr:cNvSpPr>
      </xdr:nvSpPr>
      <xdr:spPr bwMode="auto">
        <a:xfrm>
          <a:off x="10391292" y="241251"/>
          <a:ext cx="1816056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EB05C02-DE0C-410A-AF9D-7AF12DEBEF7D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4724" name="Line 64">
          <a:extLst>
            <a:ext uri="{FF2B5EF4-FFF2-40B4-BE49-F238E27FC236}">
              <a16:creationId xmlns:a16="http://schemas.microsoft.com/office/drawing/2014/main" id="{D2B02F37-8D63-45CF-BF52-86EEBBF214D5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891667</xdr:colOff>
      <xdr:row>5</xdr:row>
      <xdr:rowOff>266700</xdr:rowOff>
    </xdr:to>
    <xdr:sp macro="" textlink="">
      <xdr:nvSpPr>
        <xdr:cNvPr id="31" name="報表類別">
          <a:extLst>
            <a:ext uri="{FF2B5EF4-FFF2-40B4-BE49-F238E27FC236}">
              <a16:creationId xmlns:a16="http://schemas.microsoft.com/office/drawing/2014/main" id="{56A37A1D-C82F-4FCF-8FFA-FFE0E4E7911D}"/>
            </a:ext>
          </a:extLst>
        </xdr:cNvPr>
        <xdr:cNvSpPr>
          <a:spLocks noChangeArrowheads="1"/>
        </xdr:cNvSpPr>
      </xdr:nvSpPr>
      <xdr:spPr bwMode="auto">
        <a:xfrm>
          <a:off x="9712843" y="925389"/>
          <a:ext cx="2465787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901289</xdr:colOff>
      <xdr:row>36</xdr:row>
      <xdr:rowOff>233298</xdr:rowOff>
    </xdr:to>
    <xdr:sp macro="" textlink="B2">
      <xdr:nvSpPr>
        <xdr:cNvPr id="32" name="報表類別">
          <a:extLst>
            <a:ext uri="{FF2B5EF4-FFF2-40B4-BE49-F238E27FC236}">
              <a16:creationId xmlns:a16="http://schemas.microsoft.com/office/drawing/2014/main" id="{0EA8EF04-4203-4953-8793-6AAFD2D2220B}"/>
            </a:ext>
          </a:extLst>
        </xdr:cNvPr>
        <xdr:cNvSpPr>
          <a:spLocks noChangeArrowheads="1"/>
        </xdr:cNvSpPr>
      </xdr:nvSpPr>
      <xdr:spPr bwMode="auto">
        <a:xfrm>
          <a:off x="9732085" y="7711439"/>
          <a:ext cx="2465892" cy="25615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9D8D9AF-5135-42D3-88FD-6E2C3913047F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14:47:22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2</xdr:col>
      <xdr:colOff>59053</xdr:colOff>
      <xdr:row>2</xdr:row>
      <xdr:rowOff>216092</xdr:rowOff>
    </xdr:from>
    <xdr:to>
      <xdr:col>16</xdr:col>
      <xdr:colOff>105934</xdr:colOff>
      <xdr:row>4</xdr:row>
      <xdr:rowOff>14097</xdr:rowOff>
    </xdr:to>
    <xdr:sp macro="" textlink="D1">
      <xdr:nvSpPr>
        <xdr:cNvPr id="43" name="報表類別">
          <a:extLst>
            <a:ext uri="{FF2B5EF4-FFF2-40B4-BE49-F238E27FC236}">
              <a16:creationId xmlns:a16="http://schemas.microsoft.com/office/drawing/2014/main" id="{787D47E5-51B5-49A1-BC80-D93CD8992E07}"/>
            </a:ext>
          </a:extLst>
        </xdr:cNvPr>
        <xdr:cNvSpPr>
          <a:spLocks noChangeArrowheads="1" noTextEdit="1"/>
        </xdr:cNvSpPr>
      </xdr:nvSpPr>
      <xdr:spPr bwMode="auto">
        <a:xfrm>
          <a:off x="857248" y="216092"/>
          <a:ext cx="8855601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AFF0AF3-076A-48AE-A2FE-C103F0F5FE89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22122</xdr:rowOff>
    </xdr:to>
    <xdr:sp macro="" textlink="A1">
      <xdr:nvSpPr>
        <xdr:cNvPr id="44" name="報表類別">
          <a:extLst>
            <a:ext uri="{FF2B5EF4-FFF2-40B4-BE49-F238E27FC236}">
              <a16:creationId xmlns:a16="http://schemas.microsoft.com/office/drawing/2014/main" id="{946B17B1-4262-41D7-B293-2C9A4D1E12A4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38219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13EAE67-6CFE-4AFC-9535-7DF11AA2784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22176</xdr:rowOff>
    </xdr:from>
    <xdr:to>
      <xdr:col>2</xdr:col>
      <xdr:colOff>40024</xdr:colOff>
      <xdr:row>4</xdr:row>
      <xdr:rowOff>25759</xdr:rowOff>
    </xdr:to>
    <xdr:sp macro="" textlink="C1">
      <xdr:nvSpPr>
        <xdr:cNvPr id="45" name="報表週期">
          <a:extLst>
            <a:ext uri="{FF2B5EF4-FFF2-40B4-BE49-F238E27FC236}">
              <a16:creationId xmlns:a16="http://schemas.microsoft.com/office/drawing/2014/main" id="{4820D9B4-34DF-4885-8FE9-0E0F9C660059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38219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EB259C8C-DED1-4752-80BC-D3CD372FDD50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841845</xdr:colOff>
      <xdr:row>3</xdr:row>
      <xdr:rowOff>22122</xdr:rowOff>
    </xdr:to>
    <xdr:sp macro="" textlink="">
      <xdr:nvSpPr>
        <xdr:cNvPr id="46" name="編製機關">
          <a:extLst>
            <a:ext uri="{FF2B5EF4-FFF2-40B4-BE49-F238E27FC236}">
              <a16:creationId xmlns:a16="http://schemas.microsoft.com/office/drawing/2014/main" id="{63193206-4C32-467D-8AF1-864000F44D57}"/>
            </a:ext>
          </a:extLst>
        </xdr:cNvPr>
        <xdr:cNvSpPr>
          <a:spLocks noChangeArrowheads="1"/>
        </xdr:cNvSpPr>
      </xdr:nvSpPr>
      <xdr:spPr bwMode="auto">
        <a:xfrm>
          <a:off x="9722348" y="0"/>
          <a:ext cx="66906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22176</xdr:rowOff>
    </xdr:from>
    <xdr:to>
      <xdr:col>16</xdr:col>
      <xdr:colOff>841845</xdr:colOff>
      <xdr:row>4</xdr:row>
      <xdr:rowOff>25759</xdr:rowOff>
    </xdr:to>
    <xdr:sp macro="" textlink="">
      <xdr:nvSpPr>
        <xdr:cNvPr id="47" name="表號">
          <a:extLst>
            <a:ext uri="{FF2B5EF4-FFF2-40B4-BE49-F238E27FC236}">
              <a16:creationId xmlns:a16="http://schemas.microsoft.com/office/drawing/2014/main" id="{3A0D116B-1DF7-4CBB-A4AD-F00568E89D7C}"/>
            </a:ext>
          </a:extLst>
        </xdr:cNvPr>
        <xdr:cNvSpPr>
          <a:spLocks noChangeArrowheads="1"/>
        </xdr:cNvSpPr>
      </xdr:nvSpPr>
      <xdr:spPr bwMode="auto">
        <a:xfrm>
          <a:off x="9722348" y="241251"/>
          <a:ext cx="66906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841527</xdr:colOff>
      <xdr:row>0</xdr:row>
      <xdr:rowOff>0</xdr:rowOff>
    </xdr:from>
    <xdr:to>
      <xdr:col>18</xdr:col>
      <xdr:colOff>910719</xdr:colOff>
      <xdr:row>3</xdr:row>
      <xdr:rowOff>22122</xdr:rowOff>
    </xdr:to>
    <xdr:sp macro="" textlink="B1">
      <xdr:nvSpPr>
        <xdr:cNvPr id="48" name="報表類別">
          <a:extLst>
            <a:ext uri="{FF2B5EF4-FFF2-40B4-BE49-F238E27FC236}">
              <a16:creationId xmlns:a16="http://schemas.microsoft.com/office/drawing/2014/main" id="{71305F17-F961-4A7C-85D2-311E36AC2E22}"/>
            </a:ext>
          </a:extLst>
        </xdr:cNvPr>
        <xdr:cNvSpPr>
          <a:spLocks noChangeArrowheads="1" noTextEdit="1"/>
        </xdr:cNvSpPr>
      </xdr:nvSpPr>
      <xdr:spPr bwMode="auto">
        <a:xfrm>
          <a:off x="10391292" y="0"/>
          <a:ext cx="1816056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E154C77-DDE8-4BCD-B823-291B55CB4BDD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841527</xdr:colOff>
      <xdr:row>3</xdr:row>
      <xdr:rowOff>22176</xdr:rowOff>
    </xdr:from>
    <xdr:to>
      <xdr:col>18</xdr:col>
      <xdr:colOff>910719</xdr:colOff>
      <xdr:row>4</xdr:row>
      <xdr:rowOff>25759</xdr:rowOff>
    </xdr:to>
    <xdr:sp macro="" textlink="E1">
      <xdr:nvSpPr>
        <xdr:cNvPr id="49" name="報表類別">
          <a:extLst>
            <a:ext uri="{FF2B5EF4-FFF2-40B4-BE49-F238E27FC236}">
              <a16:creationId xmlns:a16="http://schemas.microsoft.com/office/drawing/2014/main" id="{282E2074-623C-4F2E-9C90-E94E5607FA66}"/>
            </a:ext>
          </a:extLst>
        </xdr:cNvPr>
        <xdr:cNvSpPr>
          <a:spLocks noChangeArrowheads="1" noTextEdit="1"/>
        </xdr:cNvSpPr>
      </xdr:nvSpPr>
      <xdr:spPr bwMode="auto">
        <a:xfrm>
          <a:off x="10391292" y="241251"/>
          <a:ext cx="1816056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B41CCD2-1CC0-4505-92DA-75BDD90D44B7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4734" name="Line 64">
          <a:extLst>
            <a:ext uri="{FF2B5EF4-FFF2-40B4-BE49-F238E27FC236}">
              <a16:creationId xmlns:a16="http://schemas.microsoft.com/office/drawing/2014/main" id="{B99048DE-540F-4992-942D-AC021730BAC5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891667</xdr:colOff>
      <xdr:row>5</xdr:row>
      <xdr:rowOff>266700</xdr:rowOff>
    </xdr:to>
    <xdr:sp macro="" textlink="">
      <xdr:nvSpPr>
        <xdr:cNvPr id="51" name="報表類別">
          <a:extLst>
            <a:ext uri="{FF2B5EF4-FFF2-40B4-BE49-F238E27FC236}">
              <a16:creationId xmlns:a16="http://schemas.microsoft.com/office/drawing/2014/main" id="{FE855B90-4DA2-4DE7-AE04-82F8AE4242CB}"/>
            </a:ext>
          </a:extLst>
        </xdr:cNvPr>
        <xdr:cNvSpPr>
          <a:spLocks noChangeArrowheads="1"/>
        </xdr:cNvSpPr>
      </xdr:nvSpPr>
      <xdr:spPr bwMode="auto">
        <a:xfrm>
          <a:off x="9712843" y="925389"/>
          <a:ext cx="2465787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901289</xdr:colOff>
      <xdr:row>36</xdr:row>
      <xdr:rowOff>233298</xdr:rowOff>
    </xdr:to>
    <xdr:sp macro="" textlink="B2">
      <xdr:nvSpPr>
        <xdr:cNvPr id="52" name="報表類別">
          <a:extLst>
            <a:ext uri="{FF2B5EF4-FFF2-40B4-BE49-F238E27FC236}">
              <a16:creationId xmlns:a16="http://schemas.microsoft.com/office/drawing/2014/main" id="{42291B16-925A-41FD-A9CE-49A322F94F47}"/>
            </a:ext>
          </a:extLst>
        </xdr:cNvPr>
        <xdr:cNvSpPr>
          <a:spLocks noChangeArrowheads="1"/>
        </xdr:cNvSpPr>
      </xdr:nvSpPr>
      <xdr:spPr bwMode="auto">
        <a:xfrm>
          <a:off x="9732085" y="7711439"/>
          <a:ext cx="2465892" cy="25615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F92C69E-6AD1-4E94-B436-08D4DEEC1A8A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14:47:22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2" name="報表類別">
          <a:extLst>
            <a:ext uri="{FF2B5EF4-FFF2-40B4-BE49-F238E27FC236}">
              <a16:creationId xmlns:a16="http://schemas.microsoft.com/office/drawing/2014/main" id="{AB5235A0-54FB-4E9D-AF30-97E2DF2D05D5}"/>
            </a:ext>
          </a:extLst>
        </xdr:cNvPr>
        <xdr:cNvSpPr>
          <a:spLocks noChangeArrowheads="1" noTextEdit="1"/>
        </xdr:cNvSpPr>
      </xdr:nvSpPr>
      <xdr:spPr bwMode="auto">
        <a:xfrm>
          <a:off x="916303" y="216092"/>
          <a:ext cx="9474720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07B0EB3-2399-4B54-B6F1-1E0965B025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FC5421AB-991A-436A-A245-87E746A78345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9727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F6CEF07-CBC6-4A52-89A2-1C1C013C17F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4" name="報表週期">
          <a:extLst>
            <a:ext uri="{FF2B5EF4-FFF2-40B4-BE49-F238E27FC236}">
              <a16:creationId xmlns:a16="http://schemas.microsoft.com/office/drawing/2014/main" id="{646B2BB5-1FF2-45DB-B9DA-5B0192F30D38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9727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CDC8C5C0-7996-4F3E-8642-40CCB679D08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B2D67CF7-D899-4704-8A03-E8607A282EB0}"/>
            </a:ext>
          </a:extLst>
        </xdr:cNvPr>
        <xdr:cNvSpPr>
          <a:spLocks noChangeArrowheads="1"/>
        </xdr:cNvSpPr>
      </xdr:nvSpPr>
      <xdr:spPr bwMode="auto">
        <a:xfrm>
          <a:off x="10400528" y="0"/>
          <a:ext cx="722285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A0DF8C1A-D2BC-4514-8357-314184DD54E3}"/>
            </a:ext>
          </a:extLst>
        </xdr:cNvPr>
        <xdr:cNvSpPr>
          <a:spLocks noChangeArrowheads="1"/>
        </xdr:cNvSpPr>
      </xdr:nvSpPr>
      <xdr:spPr bwMode="auto">
        <a:xfrm>
          <a:off x="10400528" y="241251"/>
          <a:ext cx="722285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910652</xdr:colOff>
      <xdr:row>3</xdr:row>
      <xdr:rowOff>12651</xdr:rowOff>
    </xdr:to>
    <xdr:sp macro="" textlink="B1">
      <xdr:nvSpPr>
        <xdr:cNvPr id="7" name="報表類別">
          <a:extLst>
            <a:ext uri="{FF2B5EF4-FFF2-40B4-BE49-F238E27FC236}">
              <a16:creationId xmlns:a16="http://schemas.microsoft.com/office/drawing/2014/main" id="{13C954EF-AA2A-43B2-B43B-BAFA5EACB937}"/>
            </a:ext>
          </a:extLst>
        </xdr:cNvPr>
        <xdr:cNvSpPr>
          <a:spLocks noChangeArrowheads="1" noTextEdit="1"/>
        </xdr:cNvSpPr>
      </xdr:nvSpPr>
      <xdr:spPr bwMode="auto">
        <a:xfrm>
          <a:off x="11122812" y="0"/>
          <a:ext cx="1945488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0D14BD6-67F2-428B-A5C6-4DC0DE14EB0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910652</xdr:colOff>
      <xdr:row>4</xdr:row>
      <xdr:rowOff>26134</xdr:rowOff>
    </xdr:to>
    <xdr:sp macro="" textlink="E1">
      <xdr:nvSpPr>
        <xdr:cNvPr id="8" name="報表類別">
          <a:extLst>
            <a:ext uri="{FF2B5EF4-FFF2-40B4-BE49-F238E27FC236}">
              <a16:creationId xmlns:a16="http://schemas.microsoft.com/office/drawing/2014/main" id="{DA796D48-E24D-4AED-ADF1-B97395929FBF}"/>
            </a:ext>
          </a:extLst>
        </xdr:cNvPr>
        <xdr:cNvSpPr>
          <a:spLocks noChangeArrowheads="1" noTextEdit="1"/>
        </xdr:cNvSpPr>
      </xdr:nvSpPr>
      <xdr:spPr bwMode="auto">
        <a:xfrm>
          <a:off x="11122812" y="241251"/>
          <a:ext cx="1945488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E61C71A-E9B6-4886-ABCB-2D01D395415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7516" name="Line 64">
          <a:extLst>
            <a:ext uri="{FF2B5EF4-FFF2-40B4-BE49-F238E27FC236}">
              <a16:creationId xmlns:a16="http://schemas.microsoft.com/office/drawing/2014/main" id="{372084FE-980A-4A6D-9F59-4D6587B6E5D9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891632</xdr:colOff>
      <xdr:row>5</xdr:row>
      <xdr:rowOff>266700</xdr:rowOff>
    </xdr:to>
    <xdr:sp macro="" textlink="">
      <xdr:nvSpPr>
        <xdr:cNvPr id="10" name="報表類別">
          <a:extLst>
            <a:ext uri="{FF2B5EF4-FFF2-40B4-BE49-F238E27FC236}">
              <a16:creationId xmlns:a16="http://schemas.microsoft.com/office/drawing/2014/main" id="{0539E0A5-D96B-4888-858F-04C2B3CA1917}"/>
            </a:ext>
          </a:extLst>
        </xdr:cNvPr>
        <xdr:cNvSpPr>
          <a:spLocks noChangeArrowheads="1"/>
        </xdr:cNvSpPr>
      </xdr:nvSpPr>
      <xdr:spPr bwMode="auto">
        <a:xfrm>
          <a:off x="10391023" y="925389"/>
          <a:ext cx="2648765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901249</xdr:colOff>
      <xdr:row>36</xdr:row>
      <xdr:rowOff>233298</xdr:rowOff>
    </xdr:to>
    <xdr:sp macro="" textlink="B2">
      <xdr:nvSpPr>
        <xdr:cNvPr id="11" name="報表類別">
          <a:extLst>
            <a:ext uri="{FF2B5EF4-FFF2-40B4-BE49-F238E27FC236}">
              <a16:creationId xmlns:a16="http://schemas.microsoft.com/office/drawing/2014/main" id="{04793041-A5B6-4144-8EE0-89E47C8FC2DC}"/>
            </a:ext>
          </a:extLst>
        </xdr:cNvPr>
        <xdr:cNvSpPr>
          <a:spLocks noChangeArrowheads="1"/>
        </xdr:cNvSpPr>
      </xdr:nvSpPr>
      <xdr:spPr bwMode="auto">
        <a:xfrm>
          <a:off x="10410265" y="7600949"/>
          <a:ext cx="2648765" cy="25234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8F921A9-A881-4B48-B266-DF75F17CA46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民國109年 8月 3日 14:48:19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22" name="報表類別">
          <a:extLst>
            <a:ext uri="{FF2B5EF4-FFF2-40B4-BE49-F238E27FC236}">
              <a16:creationId xmlns:a16="http://schemas.microsoft.com/office/drawing/2014/main" id="{45419EA2-D6B6-44AF-B453-5AC0E6BCA26E}"/>
            </a:ext>
          </a:extLst>
        </xdr:cNvPr>
        <xdr:cNvSpPr>
          <a:spLocks noChangeArrowheads="1" noTextEdit="1"/>
        </xdr:cNvSpPr>
      </xdr:nvSpPr>
      <xdr:spPr bwMode="auto">
        <a:xfrm>
          <a:off x="857248" y="216092"/>
          <a:ext cx="8855601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B46C79E-0388-4596-9C95-550D473E922B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23" name="報表類別">
          <a:extLst>
            <a:ext uri="{FF2B5EF4-FFF2-40B4-BE49-F238E27FC236}">
              <a16:creationId xmlns:a16="http://schemas.microsoft.com/office/drawing/2014/main" id="{21E3B007-E2A2-4170-893D-93C234D02A44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38219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6461420-3D9F-401A-A617-06F2677B157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24" name="報表週期">
          <a:extLst>
            <a:ext uri="{FF2B5EF4-FFF2-40B4-BE49-F238E27FC236}">
              <a16:creationId xmlns:a16="http://schemas.microsoft.com/office/drawing/2014/main" id="{D260E53D-94A4-45DF-B901-7922A125E60E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38219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94D3B2C-0AD0-4EE3-A7D6-E37ED1C22FA0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25" name="編製機關">
          <a:extLst>
            <a:ext uri="{FF2B5EF4-FFF2-40B4-BE49-F238E27FC236}">
              <a16:creationId xmlns:a16="http://schemas.microsoft.com/office/drawing/2014/main" id="{21F49019-D52B-47CE-BAA1-2631DB2181C6}"/>
            </a:ext>
          </a:extLst>
        </xdr:cNvPr>
        <xdr:cNvSpPr>
          <a:spLocks noChangeArrowheads="1"/>
        </xdr:cNvSpPr>
      </xdr:nvSpPr>
      <xdr:spPr bwMode="auto">
        <a:xfrm>
          <a:off x="9722348" y="0"/>
          <a:ext cx="66906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26" name="表號">
          <a:extLst>
            <a:ext uri="{FF2B5EF4-FFF2-40B4-BE49-F238E27FC236}">
              <a16:creationId xmlns:a16="http://schemas.microsoft.com/office/drawing/2014/main" id="{44DD887B-2774-4A74-8E28-9E8B2A626C32}"/>
            </a:ext>
          </a:extLst>
        </xdr:cNvPr>
        <xdr:cNvSpPr>
          <a:spLocks noChangeArrowheads="1"/>
        </xdr:cNvSpPr>
      </xdr:nvSpPr>
      <xdr:spPr bwMode="auto">
        <a:xfrm>
          <a:off x="9722348" y="241251"/>
          <a:ext cx="66906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910698</xdr:colOff>
      <xdr:row>3</xdr:row>
      <xdr:rowOff>12651</xdr:rowOff>
    </xdr:to>
    <xdr:sp macro="" textlink="B1">
      <xdr:nvSpPr>
        <xdr:cNvPr id="27" name="報表類別">
          <a:extLst>
            <a:ext uri="{FF2B5EF4-FFF2-40B4-BE49-F238E27FC236}">
              <a16:creationId xmlns:a16="http://schemas.microsoft.com/office/drawing/2014/main" id="{A3F3B496-D541-4559-BAF1-81AC9F81DD66}"/>
            </a:ext>
          </a:extLst>
        </xdr:cNvPr>
        <xdr:cNvSpPr>
          <a:spLocks noChangeArrowheads="1" noTextEdit="1"/>
        </xdr:cNvSpPr>
      </xdr:nvSpPr>
      <xdr:spPr bwMode="auto">
        <a:xfrm>
          <a:off x="10391292" y="0"/>
          <a:ext cx="1816056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AAE19C2-16FE-4CDF-A856-4D63110C102A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910698</xdr:colOff>
      <xdr:row>4</xdr:row>
      <xdr:rowOff>26134</xdr:rowOff>
    </xdr:to>
    <xdr:sp macro="" textlink="E1">
      <xdr:nvSpPr>
        <xdr:cNvPr id="28" name="報表類別">
          <a:extLst>
            <a:ext uri="{FF2B5EF4-FFF2-40B4-BE49-F238E27FC236}">
              <a16:creationId xmlns:a16="http://schemas.microsoft.com/office/drawing/2014/main" id="{27550E3F-E06A-45C9-86A4-84C2D52BB9CB}"/>
            </a:ext>
          </a:extLst>
        </xdr:cNvPr>
        <xdr:cNvSpPr>
          <a:spLocks noChangeArrowheads="1" noTextEdit="1"/>
        </xdr:cNvSpPr>
      </xdr:nvSpPr>
      <xdr:spPr bwMode="auto">
        <a:xfrm>
          <a:off x="10391292" y="241251"/>
          <a:ext cx="1816056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ABB216B-B49A-4B14-B3FB-28536CFD4604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7526" name="Line 64">
          <a:extLst>
            <a:ext uri="{FF2B5EF4-FFF2-40B4-BE49-F238E27FC236}">
              <a16:creationId xmlns:a16="http://schemas.microsoft.com/office/drawing/2014/main" id="{25273BBB-E194-4A28-A601-753F35EACEBA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891605</xdr:colOff>
      <xdr:row>5</xdr:row>
      <xdr:rowOff>266700</xdr:rowOff>
    </xdr:to>
    <xdr:sp macro="" textlink="">
      <xdr:nvSpPr>
        <xdr:cNvPr id="30" name="報表類別">
          <a:extLst>
            <a:ext uri="{FF2B5EF4-FFF2-40B4-BE49-F238E27FC236}">
              <a16:creationId xmlns:a16="http://schemas.microsoft.com/office/drawing/2014/main" id="{BF1EE7C1-8426-408E-8041-4CC5EF1DBC46}"/>
            </a:ext>
          </a:extLst>
        </xdr:cNvPr>
        <xdr:cNvSpPr>
          <a:spLocks noChangeArrowheads="1"/>
        </xdr:cNvSpPr>
      </xdr:nvSpPr>
      <xdr:spPr bwMode="auto">
        <a:xfrm>
          <a:off x="9712843" y="925389"/>
          <a:ext cx="2465787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901237</xdr:colOff>
      <xdr:row>36</xdr:row>
      <xdr:rowOff>233298</xdr:rowOff>
    </xdr:to>
    <xdr:sp macro="" textlink="B2">
      <xdr:nvSpPr>
        <xdr:cNvPr id="31" name="報表類別">
          <a:extLst>
            <a:ext uri="{FF2B5EF4-FFF2-40B4-BE49-F238E27FC236}">
              <a16:creationId xmlns:a16="http://schemas.microsoft.com/office/drawing/2014/main" id="{E4C58523-EAB2-4046-9B3B-82828339DDAB}"/>
            </a:ext>
          </a:extLst>
        </xdr:cNvPr>
        <xdr:cNvSpPr>
          <a:spLocks noChangeArrowheads="1"/>
        </xdr:cNvSpPr>
      </xdr:nvSpPr>
      <xdr:spPr bwMode="auto">
        <a:xfrm>
          <a:off x="9732085" y="7711439"/>
          <a:ext cx="2465892" cy="25615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799D90B-1613-4123-A1A3-CA804419CF3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14:48:19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2" name="報表類別">
          <a:extLst>
            <a:ext uri="{FF2B5EF4-FFF2-40B4-BE49-F238E27FC236}">
              <a16:creationId xmlns:a16="http://schemas.microsoft.com/office/drawing/2014/main" id="{CE85D61B-D8D3-4753-829A-EC927B0B0B29}"/>
            </a:ext>
          </a:extLst>
        </xdr:cNvPr>
        <xdr:cNvSpPr>
          <a:spLocks noChangeArrowheads="1" noTextEdit="1"/>
        </xdr:cNvSpPr>
      </xdr:nvSpPr>
      <xdr:spPr bwMode="auto">
        <a:xfrm>
          <a:off x="916303" y="216092"/>
          <a:ext cx="9474720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3326243-3482-40D6-AEA4-6FAADC90387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1B523669-19D7-4DFC-85DC-510C3739E692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9727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7203C72-40ED-4028-847F-D48CFB43011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4" name="報表週期">
          <a:extLst>
            <a:ext uri="{FF2B5EF4-FFF2-40B4-BE49-F238E27FC236}">
              <a16:creationId xmlns:a16="http://schemas.microsoft.com/office/drawing/2014/main" id="{0EF5E399-20E4-47EE-9045-467F9B814894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9727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E82BFDF1-36C7-4274-867D-FED470175F9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8179D6C-86B2-4BA6-8D4D-E8CFFFF3DDA6}"/>
            </a:ext>
          </a:extLst>
        </xdr:cNvPr>
        <xdr:cNvSpPr>
          <a:spLocks noChangeArrowheads="1"/>
        </xdr:cNvSpPr>
      </xdr:nvSpPr>
      <xdr:spPr bwMode="auto">
        <a:xfrm>
          <a:off x="10400528" y="0"/>
          <a:ext cx="722285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DF469E64-78BF-4382-94EC-C37A1BEA06F8}"/>
            </a:ext>
          </a:extLst>
        </xdr:cNvPr>
        <xdr:cNvSpPr>
          <a:spLocks noChangeArrowheads="1"/>
        </xdr:cNvSpPr>
      </xdr:nvSpPr>
      <xdr:spPr bwMode="auto">
        <a:xfrm>
          <a:off x="10400528" y="241251"/>
          <a:ext cx="722285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910652</xdr:colOff>
      <xdr:row>3</xdr:row>
      <xdr:rowOff>12651</xdr:rowOff>
    </xdr:to>
    <xdr:sp macro="" textlink="B1">
      <xdr:nvSpPr>
        <xdr:cNvPr id="7" name="報表類別">
          <a:extLst>
            <a:ext uri="{FF2B5EF4-FFF2-40B4-BE49-F238E27FC236}">
              <a16:creationId xmlns:a16="http://schemas.microsoft.com/office/drawing/2014/main" id="{30B36B11-E96A-44BF-8ADE-458230489034}"/>
            </a:ext>
          </a:extLst>
        </xdr:cNvPr>
        <xdr:cNvSpPr>
          <a:spLocks noChangeArrowheads="1" noTextEdit="1"/>
        </xdr:cNvSpPr>
      </xdr:nvSpPr>
      <xdr:spPr bwMode="auto">
        <a:xfrm>
          <a:off x="11122812" y="0"/>
          <a:ext cx="1945488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9FAE632-1FC0-487B-87AF-A24D149693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910652</xdr:colOff>
      <xdr:row>4</xdr:row>
      <xdr:rowOff>26134</xdr:rowOff>
    </xdr:to>
    <xdr:sp macro="" textlink="E1">
      <xdr:nvSpPr>
        <xdr:cNvPr id="8" name="報表類別">
          <a:extLst>
            <a:ext uri="{FF2B5EF4-FFF2-40B4-BE49-F238E27FC236}">
              <a16:creationId xmlns:a16="http://schemas.microsoft.com/office/drawing/2014/main" id="{DD6203E8-6D79-4C38-962F-9CD498905248}"/>
            </a:ext>
          </a:extLst>
        </xdr:cNvPr>
        <xdr:cNvSpPr>
          <a:spLocks noChangeArrowheads="1" noTextEdit="1"/>
        </xdr:cNvSpPr>
      </xdr:nvSpPr>
      <xdr:spPr bwMode="auto">
        <a:xfrm>
          <a:off x="11122812" y="241251"/>
          <a:ext cx="1945488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D15453C-32D7-4B49-8F3C-702F96855AB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8530" name="Line 64">
          <a:extLst>
            <a:ext uri="{FF2B5EF4-FFF2-40B4-BE49-F238E27FC236}">
              <a16:creationId xmlns:a16="http://schemas.microsoft.com/office/drawing/2014/main" id="{239B6578-709C-489B-AD6F-8C7833B1E9A0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891632</xdr:colOff>
      <xdr:row>5</xdr:row>
      <xdr:rowOff>266700</xdr:rowOff>
    </xdr:to>
    <xdr:sp macro="" textlink="">
      <xdr:nvSpPr>
        <xdr:cNvPr id="10" name="報表類別">
          <a:extLst>
            <a:ext uri="{FF2B5EF4-FFF2-40B4-BE49-F238E27FC236}">
              <a16:creationId xmlns:a16="http://schemas.microsoft.com/office/drawing/2014/main" id="{2B9800CB-CA5B-4BC4-B432-8D75742D4A33}"/>
            </a:ext>
          </a:extLst>
        </xdr:cNvPr>
        <xdr:cNvSpPr>
          <a:spLocks noChangeArrowheads="1"/>
        </xdr:cNvSpPr>
      </xdr:nvSpPr>
      <xdr:spPr bwMode="auto">
        <a:xfrm>
          <a:off x="10391023" y="925389"/>
          <a:ext cx="2648765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901249</xdr:colOff>
      <xdr:row>36</xdr:row>
      <xdr:rowOff>233298</xdr:rowOff>
    </xdr:to>
    <xdr:sp macro="" textlink="B2">
      <xdr:nvSpPr>
        <xdr:cNvPr id="11" name="報表類別">
          <a:extLst>
            <a:ext uri="{FF2B5EF4-FFF2-40B4-BE49-F238E27FC236}">
              <a16:creationId xmlns:a16="http://schemas.microsoft.com/office/drawing/2014/main" id="{CA3F7EC9-118C-46DF-8FA3-6400DD69F8EE}"/>
            </a:ext>
          </a:extLst>
        </xdr:cNvPr>
        <xdr:cNvSpPr>
          <a:spLocks noChangeArrowheads="1"/>
        </xdr:cNvSpPr>
      </xdr:nvSpPr>
      <xdr:spPr bwMode="auto">
        <a:xfrm>
          <a:off x="10410265" y="7600949"/>
          <a:ext cx="2648765" cy="25234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0178BE4-4363-45F5-87C3-69B92200DA1A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民國109年 8月 3日 14:49:27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12" name="報表類別">
          <a:extLst>
            <a:ext uri="{FF2B5EF4-FFF2-40B4-BE49-F238E27FC236}">
              <a16:creationId xmlns:a16="http://schemas.microsoft.com/office/drawing/2014/main" id="{9B9557AE-5B22-4789-8519-122158783DE0}"/>
            </a:ext>
          </a:extLst>
        </xdr:cNvPr>
        <xdr:cNvSpPr>
          <a:spLocks noChangeArrowheads="1" noTextEdit="1"/>
        </xdr:cNvSpPr>
      </xdr:nvSpPr>
      <xdr:spPr bwMode="auto">
        <a:xfrm>
          <a:off x="857248" y="216092"/>
          <a:ext cx="8855601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7004B56-E7C4-492D-8D00-E2099CE0E9CE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13" name="報表類別">
          <a:extLst>
            <a:ext uri="{FF2B5EF4-FFF2-40B4-BE49-F238E27FC236}">
              <a16:creationId xmlns:a16="http://schemas.microsoft.com/office/drawing/2014/main" id="{A82DFEDF-D5D9-44D6-B6A2-78D8E4279D1D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38219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C494472-A9AD-4A86-A014-6FDED492E79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14" name="報表週期">
          <a:extLst>
            <a:ext uri="{FF2B5EF4-FFF2-40B4-BE49-F238E27FC236}">
              <a16:creationId xmlns:a16="http://schemas.microsoft.com/office/drawing/2014/main" id="{B07934DA-1C70-433F-9367-53C5ABD9C8E2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38219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3207FF43-797E-49FE-93B2-30D6D5B14F4E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15" name="編製機關">
          <a:extLst>
            <a:ext uri="{FF2B5EF4-FFF2-40B4-BE49-F238E27FC236}">
              <a16:creationId xmlns:a16="http://schemas.microsoft.com/office/drawing/2014/main" id="{E05CE337-9CEA-4C1D-BABA-ED96432394CE}"/>
            </a:ext>
          </a:extLst>
        </xdr:cNvPr>
        <xdr:cNvSpPr>
          <a:spLocks noChangeArrowheads="1"/>
        </xdr:cNvSpPr>
      </xdr:nvSpPr>
      <xdr:spPr bwMode="auto">
        <a:xfrm>
          <a:off x="9722348" y="0"/>
          <a:ext cx="66906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16" name="表號">
          <a:extLst>
            <a:ext uri="{FF2B5EF4-FFF2-40B4-BE49-F238E27FC236}">
              <a16:creationId xmlns:a16="http://schemas.microsoft.com/office/drawing/2014/main" id="{39E222A4-2C37-4545-B50F-260162735B90}"/>
            </a:ext>
          </a:extLst>
        </xdr:cNvPr>
        <xdr:cNvSpPr>
          <a:spLocks noChangeArrowheads="1"/>
        </xdr:cNvSpPr>
      </xdr:nvSpPr>
      <xdr:spPr bwMode="auto">
        <a:xfrm>
          <a:off x="9722348" y="241251"/>
          <a:ext cx="66906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910698</xdr:colOff>
      <xdr:row>3</xdr:row>
      <xdr:rowOff>12651</xdr:rowOff>
    </xdr:to>
    <xdr:sp macro="" textlink="B1">
      <xdr:nvSpPr>
        <xdr:cNvPr id="17" name="報表類別">
          <a:extLst>
            <a:ext uri="{FF2B5EF4-FFF2-40B4-BE49-F238E27FC236}">
              <a16:creationId xmlns:a16="http://schemas.microsoft.com/office/drawing/2014/main" id="{276BA593-63D3-4CC4-A32C-F3F7C4DFDB74}"/>
            </a:ext>
          </a:extLst>
        </xdr:cNvPr>
        <xdr:cNvSpPr>
          <a:spLocks noChangeArrowheads="1" noTextEdit="1"/>
        </xdr:cNvSpPr>
      </xdr:nvSpPr>
      <xdr:spPr bwMode="auto">
        <a:xfrm>
          <a:off x="10391292" y="0"/>
          <a:ext cx="1816056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0C17E28-2E6D-45E0-9258-C4908CE4CA87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910698</xdr:colOff>
      <xdr:row>4</xdr:row>
      <xdr:rowOff>26134</xdr:rowOff>
    </xdr:to>
    <xdr:sp macro="" textlink="E1">
      <xdr:nvSpPr>
        <xdr:cNvPr id="18" name="報表類別">
          <a:extLst>
            <a:ext uri="{FF2B5EF4-FFF2-40B4-BE49-F238E27FC236}">
              <a16:creationId xmlns:a16="http://schemas.microsoft.com/office/drawing/2014/main" id="{26B4A2F1-C52A-4807-8CA1-B9F800DEC548}"/>
            </a:ext>
          </a:extLst>
        </xdr:cNvPr>
        <xdr:cNvSpPr>
          <a:spLocks noChangeArrowheads="1" noTextEdit="1"/>
        </xdr:cNvSpPr>
      </xdr:nvSpPr>
      <xdr:spPr bwMode="auto">
        <a:xfrm>
          <a:off x="10391292" y="241251"/>
          <a:ext cx="1816056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48FC70B-9E33-401B-AA35-60B22945D4A8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8540" name="Line 64">
          <a:extLst>
            <a:ext uri="{FF2B5EF4-FFF2-40B4-BE49-F238E27FC236}">
              <a16:creationId xmlns:a16="http://schemas.microsoft.com/office/drawing/2014/main" id="{A5023B64-84F0-4B3F-B3E1-20CBF48A9D86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891605</xdr:colOff>
      <xdr:row>5</xdr:row>
      <xdr:rowOff>266700</xdr:rowOff>
    </xdr:to>
    <xdr:sp macro="" textlink="">
      <xdr:nvSpPr>
        <xdr:cNvPr id="20" name="報表類別">
          <a:extLst>
            <a:ext uri="{FF2B5EF4-FFF2-40B4-BE49-F238E27FC236}">
              <a16:creationId xmlns:a16="http://schemas.microsoft.com/office/drawing/2014/main" id="{8A188BB7-45F8-4A4D-96DA-5D038EC05BA1}"/>
            </a:ext>
          </a:extLst>
        </xdr:cNvPr>
        <xdr:cNvSpPr>
          <a:spLocks noChangeArrowheads="1"/>
        </xdr:cNvSpPr>
      </xdr:nvSpPr>
      <xdr:spPr bwMode="auto">
        <a:xfrm>
          <a:off x="9712843" y="925389"/>
          <a:ext cx="2465787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901237</xdr:colOff>
      <xdr:row>36</xdr:row>
      <xdr:rowOff>233298</xdr:rowOff>
    </xdr:to>
    <xdr:sp macro="" textlink="B2">
      <xdr:nvSpPr>
        <xdr:cNvPr id="21" name="報表類別">
          <a:extLst>
            <a:ext uri="{FF2B5EF4-FFF2-40B4-BE49-F238E27FC236}">
              <a16:creationId xmlns:a16="http://schemas.microsoft.com/office/drawing/2014/main" id="{77A85784-8D3F-4494-825E-9CB63E46420A}"/>
            </a:ext>
          </a:extLst>
        </xdr:cNvPr>
        <xdr:cNvSpPr>
          <a:spLocks noChangeArrowheads="1"/>
        </xdr:cNvSpPr>
      </xdr:nvSpPr>
      <xdr:spPr bwMode="auto">
        <a:xfrm>
          <a:off x="9732085" y="7711439"/>
          <a:ext cx="2465892" cy="25615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F6DE74D-E27A-42D2-999D-E34E5514FF47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14:49:27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2" name="報表類別">
          <a:extLst>
            <a:ext uri="{FF2B5EF4-FFF2-40B4-BE49-F238E27FC236}">
              <a16:creationId xmlns:a16="http://schemas.microsoft.com/office/drawing/2014/main" id="{0276FE96-7F5C-49E7-A75D-0C93A6D2E89C}"/>
            </a:ext>
          </a:extLst>
        </xdr:cNvPr>
        <xdr:cNvSpPr>
          <a:spLocks noChangeArrowheads="1" noTextEdit="1"/>
        </xdr:cNvSpPr>
      </xdr:nvSpPr>
      <xdr:spPr bwMode="auto">
        <a:xfrm>
          <a:off x="916303" y="216092"/>
          <a:ext cx="9474720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69B288D-F965-4C7E-BC9C-2DCDA264D9B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B2062B0D-1625-4A91-9CE1-4E40641B1E2D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9727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AEB8297-B993-43C8-99A1-AAB1636BA21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4" name="報表週期">
          <a:extLst>
            <a:ext uri="{FF2B5EF4-FFF2-40B4-BE49-F238E27FC236}">
              <a16:creationId xmlns:a16="http://schemas.microsoft.com/office/drawing/2014/main" id="{E19BDF4C-C78B-461E-ACCC-FD04D9876C3B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9727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73E8DAB9-5D9C-480D-A0DE-0547C25C6E7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EC238295-2507-4628-9352-C67516C75796}"/>
            </a:ext>
          </a:extLst>
        </xdr:cNvPr>
        <xdr:cNvSpPr>
          <a:spLocks noChangeArrowheads="1"/>
        </xdr:cNvSpPr>
      </xdr:nvSpPr>
      <xdr:spPr bwMode="auto">
        <a:xfrm>
          <a:off x="10400528" y="0"/>
          <a:ext cx="722285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09F9A76-08A7-4207-81ED-8B57CD7DC082}"/>
            </a:ext>
          </a:extLst>
        </xdr:cNvPr>
        <xdr:cNvSpPr>
          <a:spLocks noChangeArrowheads="1"/>
        </xdr:cNvSpPr>
      </xdr:nvSpPr>
      <xdr:spPr bwMode="auto">
        <a:xfrm>
          <a:off x="10400528" y="241251"/>
          <a:ext cx="722285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910652</xdr:colOff>
      <xdr:row>3</xdr:row>
      <xdr:rowOff>12651</xdr:rowOff>
    </xdr:to>
    <xdr:sp macro="" textlink="B1">
      <xdr:nvSpPr>
        <xdr:cNvPr id="7" name="報表類別">
          <a:extLst>
            <a:ext uri="{FF2B5EF4-FFF2-40B4-BE49-F238E27FC236}">
              <a16:creationId xmlns:a16="http://schemas.microsoft.com/office/drawing/2014/main" id="{88705701-E304-4653-A391-72C82EE6E246}"/>
            </a:ext>
          </a:extLst>
        </xdr:cNvPr>
        <xdr:cNvSpPr>
          <a:spLocks noChangeArrowheads="1" noTextEdit="1"/>
        </xdr:cNvSpPr>
      </xdr:nvSpPr>
      <xdr:spPr bwMode="auto">
        <a:xfrm>
          <a:off x="11122812" y="0"/>
          <a:ext cx="1945488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DD0A259-FFA1-49E2-A634-93E57E88118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910652</xdr:colOff>
      <xdr:row>4</xdr:row>
      <xdr:rowOff>26134</xdr:rowOff>
    </xdr:to>
    <xdr:sp macro="" textlink="E1">
      <xdr:nvSpPr>
        <xdr:cNvPr id="8" name="報表類別">
          <a:extLst>
            <a:ext uri="{FF2B5EF4-FFF2-40B4-BE49-F238E27FC236}">
              <a16:creationId xmlns:a16="http://schemas.microsoft.com/office/drawing/2014/main" id="{B54AFE19-3D63-4B51-AA25-08AE37B64F19}"/>
            </a:ext>
          </a:extLst>
        </xdr:cNvPr>
        <xdr:cNvSpPr>
          <a:spLocks noChangeArrowheads="1" noTextEdit="1"/>
        </xdr:cNvSpPr>
      </xdr:nvSpPr>
      <xdr:spPr bwMode="auto">
        <a:xfrm>
          <a:off x="11122812" y="241251"/>
          <a:ext cx="1945488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DAF9C0B-A1DE-4B1E-9082-78270F2D123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9534" name="Line 64">
          <a:extLst>
            <a:ext uri="{FF2B5EF4-FFF2-40B4-BE49-F238E27FC236}">
              <a16:creationId xmlns:a16="http://schemas.microsoft.com/office/drawing/2014/main" id="{FA32DCFC-E6A1-4699-8E43-5AD2A6A84323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891632</xdr:colOff>
      <xdr:row>5</xdr:row>
      <xdr:rowOff>266700</xdr:rowOff>
    </xdr:to>
    <xdr:sp macro="" textlink="">
      <xdr:nvSpPr>
        <xdr:cNvPr id="10" name="報表類別">
          <a:extLst>
            <a:ext uri="{FF2B5EF4-FFF2-40B4-BE49-F238E27FC236}">
              <a16:creationId xmlns:a16="http://schemas.microsoft.com/office/drawing/2014/main" id="{C286D374-FF70-42BE-A090-44EA2378E9B1}"/>
            </a:ext>
          </a:extLst>
        </xdr:cNvPr>
        <xdr:cNvSpPr>
          <a:spLocks noChangeArrowheads="1"/>
        </xdr:cNvSpPr>
      </xdr:nvSpPr>
      <xdr:spPr bwMode="auto">
        <a:xfrm>
          <a:off x="10391023" y="925389"/>
          <a:ext cx="2648765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901249</xdr:colOff>
      <xdr:row>36</xdr:row>
      <xdr:rowOff>233298</xdr:rowOff>
    </xdr:to>
    <xdr:sp macro="" textlink="B2">
      <xdr:nvSpPr>
        <xdr:cNvPr id="11" name="報表類別">
          <a:extLst>
            <a:ext uri="{FF2B5EF4-FFF2-40B4-BE49-F238E27FC236}">
              <a16:creationId xmlns:a16="http://schemas.microsoft.com/office/drawing/2014/main" id="{5C87FADB-9ED5-4E19-9FBA-F7AC9FABC367}"/>
            </a:ext>
          </a:extLst>
        </xdr:cNvPr>
        <xdr:cNvSpPr>
          <a:spLocks noChangeArrowheads="1"/>
        </xdr:cNvSpPr>
      </xdr:nvSpPr>
      <xdr:spPr bwMode="auto">
        <a:xfrm>
          <a:off x="10410265" y="7600949"/>
          <a:ext cx="2648765" cy="25234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F4B234A-98A8-4E28-92D7-39114348BE56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民國109年 8月 3日 14:45:34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2</xdr:col>
      <xdr:colOff>49528</xdr:colOff>
      <xdr:row>2</xdr:row>
      <xdr:rowOff>216092</xdr:rowOff>
    </xdr:from>
    <xdr:to>
      <xdr:col>16</xdr:col>
      <xdr:colOff>105933</xdr:colOff>
      <xdr:row>4</xdr:row>
      <xdr:rowOff>14097</xdr:rowOff>
    </xdr:to>
    <xdr:sp macro="" textlink="D1">
      <xdr:nvSpPr>
        <xdr:cNvPr id="12" name="報表類別">
          <a:extLst>
            <a:ext uri="{FF2B5EF4-FFF2-40B4-BE49-F238E27FC236}">
              <a16:creationId xmlns:a16="http://schemas.microsoft.com/office/drawing/2014/main" id="{995E3D44-2574-4499-BCFB-33742C927626}"/>
            </a:ext>
          </a:extLst>
        </xdr:cNvPr>
        <xdr:cNvSpPr>
          <a:spLocks noChangeArrowheads="1" noTextEdit="1"/>
        </xdr:cNvSpPr>
      </xdr:nvSpPr>
      <xdr:spPr bwMode="auto">
        <a:xfrm>
          <a:off x="857248" y="216092"/>
          <a:ext cx="8855601" cy="2552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D8D286C-2888-4D75-978A-B53412930692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40024</xdr:colOff>
      <xdr:row>3</xdr:row>
      <xdr:rowOff>12651</xdr:rowOff>
    </xdr:to>
    <xdr:sp macro="" textlink="A1">
      <xdr:nvSpPr>
        <xdr:cNvPr id="13" name="報表類別">
          <a:extLst>
            <a:ext uri="{FF2B5EF4-FFF2-40B4-BE49-F238E27FC236}">
              <a16:creationId xmlns:a16="http://schemas.microsoft.com/office/drawing/2014/main" id="{D905C1E5-E889-4D65-83F6-92113D3F2D67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838219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3ADBDA3-9B85-4892-81FB-8D18A676D31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12651</xdr:rowOff>
    </xdr:from>
    <xdr:to>
      <xdr:col>2</xdr:col>
      <xdr:colOff>40024</xdr:colOff>
      <xdr:row>4</xdr:row>
      <xdr:rowOff>26134</xdr:rowOff>
    </xdr:to>
    <xdr:sp macro="" textlink="C1">
      <xdr:nvSpPr>
        <xdr:cNvPr id="14" name="報表週期">
          <a:extLst>
            <a:ext uri="{FF2B5EF4-FFF2-40B4-BE49-F238E27FC236}">
              <a16:creationId xmlns:a16="http://schemas.microsoft.com/office/drawing/2014/main" id="{EC584BC4-C9EB-492C-B0BD-F2674F2C1EA9}"/>
            </a:ext>
          </a:extLst>
        </xdr:cNvPr>
        <xdr:cNvSpPr>
          <a:spLocks noChangeArrowheads="1" noTextEdit="1"/>
        </xdr:cNvSpPr>
      </xdr:nvSpPr>
      <xdr:spPr bwMode="auto">
        <a:xfrm>
          <a:off x="9525" y="241251"/>
          <a:ext cx="838219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A460E6FD-7870-4575-8391-95DA296106A5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115433</xdr:colOff>
      <xdr:row>0</xdr:row>
      <xdr:rowOff>0</xdr:rowOff>
    </xdr:from>
    <xdr:to>
      <xdr:col>16</xdr:col>
      <xdr:colOff>831614</xdr:colOff>
      <xdr:row>3</xdr:row>
      <xdr:rowOff>12651</xdr:rowOff>
    </xdr:to>
    <xdr:sp macro="" textlink="">
      <xdr:nvSpPr>
        <xdr:cNvPr id="15" name="編製機關">
          <a:extLst>
            <a:ext uri="{FF2B5EF4-FFF2-40B4-BE49-F238E27FC236}">
              <a16:creationId xmlns:a16="http://schemas.microsoft.com/office/drawing/2014/main" id="{28717A8E-6437-41ED-A989-CFA4F08C7217}"/>
            </a:ext>
          </a:extLst>
        </xdr:cNvPr>
        <xdr:cNvSpPr>
          <a:spLocks noChangeArrowheads="1"/>
        </xdr:cNvSpPr>
      </xdr:nvSpPr>
      <xdr:spPr bwMode="auto">
        <a:xfrm>
          <a:off x="9722348" y="0"/>
          <a:ext cx="669064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115433</xdr:colOff>
      <xdr:row>3</xdr:row>
      <xdr:rowOff>12651</xdr:rowOff>
    </xdr:from>
    <xdr:to>
      <xdr:col>16</xdr:col>
      <xdr:colOff>831614</xdr:colOff>
      <xdr:row>4</xdr:row>
      <xdr:rowOff>26134</xdr:rowOff>
    </xdr:to>
    <xdr:sp macro="" textlink="">
      <xdr:nvSpPr>
        <xdr:cNvPr id="16" name="表號">
          <a:extLst>
            <a:ext uri="{FF2B5EF4-FFF2-40B4-BE49-F238E27FC236}">
              <a16:creationId xmlns:a16="http://schemas.microsoft.com/office/drawing/2014/main" id="{04496CF8-91E4-4CA7-BA6C-9855A694F6E5}"/>
            </a:ext>
          </a:extLst>
        </xdr:cNvPr>
        <xdr:cNvSpPr>
          <a:spLocks noChangeArrowheads="1"/>
        </xdr:cNvSpPr>
      </xdr:nvSpPr>
      <xdr:spPr bwMode="auto">
        <a:xfrm>
          <a:off x="9722348" y="241251"/>
          <a:ext cx="669064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832002</xdr:colOff>
      <xdr:row>0</xdr:row>
      <xdr:rowOff>0</xdr:rowOff>
    </xdr:from>
    <xdr:to>
      <xdr:col>18</xdr:col>
      <xdr:colOff>910698</xdr:colOff>
      <xdr:row>3</xdr:row>
      <xdr:rowOff>12651</xdr:rowOff>
    </xdr:to>
    <xdr:sp macro="" textlink="B1">
      <xdr:nvSpPr>
        <xdr:cNvPr id="17" name="報表類別">
          <a:extLst>
            <a:ext uri="{FF2B5EF4-FFF2-40B4-BE49-F238E27FC236}">
              <a16:creationId xmlns:a16="http://schemas.microsoft.com/office/drawing/2014/main" id="{1BCD10BB-F33D-49B0-90A0-BB5D39CE5557}"/>
            </a:ext>
          </a:extLst>
        </xdr:cNvPr>
        <xdr:cNvSpPr>
          <a:spLocks noChangeArrowheads="1" noTextEdit="1"/>
        </xdr:cNvSpPr>
      </xdr:nvSpPr>
      <xdr:spPr bwMode="auto">
        <a:xfrm>
          <a:off x="10391292" y="0"/>
          <a:ext cx="1816056" cy="2412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AF02AE7-B3BC-4AFB-9744-A6D5888B9002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花蓮縣政府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832002</xdr:colOff>
      <xdr:row>3</xdr:row>
      <xdr:rowOff>12651</xdr:rowOff>
    </xdr:from>
    <xdr:to>
      <xdr:col>18</xdr:col>
      <xdr:colOff>910698</xdr:colOff>
      <xdr:row>4</xdr:row>
      <xdr:rowOff>26134</xdr:rowOff>
    </xdr:to>
    <xdr:sp macro="" textlink="E1">
      <xdr:nvSpPr>
        <xdr:cNvPr id="18" name="報表類別">
          <a:extLst>
            <a:ext uri="{FF2B5EF4-FFF2-40B4-BE49-F238E27FC236}">
              <a16:creationId xmlns:a16="http://schemas.microsoft.com/office/drawing/2014/main" id="{983CC712-F499-4F20-AFB6-F97E3EC05F91}"/>
            </a:ext>
          </a:extLst>
        </xdr:cNvPr>
        <xdr:cNvSpPr>
          <a:spLocks noChangeArrowheads="1" noTextEdit="1"/>
        </xdr:cNvSpPr>
      </xdr:nvSpPr>
      <xdr:spPr bwMode="auto">
        <a:xfrm>
          <a:off x="10391292" y="241251"/>
          <a:ext cx="1816056" cy="2420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A8416A6-71B8-4E73-B6D8-60CD4C6F88BF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9544" name="Line 64">
          <a:extLst>
            <a:ext uri="{FF2B5EF4-FFF2-40B4-BE49-F238E27FC236}">
              <a16:creationId xmlns:a16="http://schemas.microsoft.com/office/drawing/2014/main" id="{379EDE49-1B40-4370-BE2C-4EB0E0117C69}"/>
            </a:ext>
          </a:extLst>
        </xdr:cNvPr>
        <xdr:cNvSpPr>
          <a:spLocks noChangeShapeType="1"/>
        </xdr:cNvSpPr>
      </xdr:nvSpPr>
      <xdr:spPr bwMode="auto">
        <a:xfrm>
          <a:off x="895350" y="4762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105928</xdr:colOff>
      <xdr:row>5</xdr:row>
      <xdr:rowOff>10989</xdr:rowOff>
    </xdr:from>
    <xdr:to>
      <xdr:col>18</xdr:col>
      <xdr:colOff>891605</xdr:colOff>
      <xdr:row>5</xdr:row>
      <xdr:rowOff>266700</xdr:rowOff>
    </xdr:to>
    <xdr:sp macro="" textlink="">
      <xdr:nvSpPr>
        <xdr:cNvPr id="20" name="報表類別">
          <a:extLst>
            <a:ext uri="{FF2B5EF4-FFF2-40B4-BE49-F238E27FC236}">
              <a16:creationId xmlns:a16="http://schemas.microsoft.com/office/drawing/2014/main" id="{40E3D300-4FE3-437B-B103-60E34CB704F4}"/>
            </a:ext>
          </a:extLst>
        </xdr:cNvPr>
        <xdr:cNvSpPr>
          <a:spLocks noChangeArrowheads="1"/>
        </xdr:cNvSpPr>
      </xdr:nvSpPr>
      <xdr:spPr bwMode="auto">
        <a:xfrm>
          <a:off x="9712843" y="925389"/>
          <a:ext cx="2465787" cy="25571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125170</xdr:colOff>
      <xdr:row>35</xdr:row>
      <xdr:rowOff>190499</xdr:rowOff>
    </xdr:from>
    <xdr:to>
      <xdr:col>18</xdr:col>
      <xdr:colOff>901237</xdr:colOff>
      <xdr:row>36</xdr:row>
      <xdr:rowOff>233298</xdr:rowOff>
    </xdr:to>
    <xdr:sp macro="" textlink="B2">
      <xdr:nvSpPr>
        <xdr:cNvPr id="21" name="報表類別">
          <a:extLst>
            <a:ext uri="{FF2B5EF4-FFF2-40B4-BE49-F238E27FC236}">
              <a16:creationId xmlns:a16="http://schemas.microsoft.com/office/drawing/2014/main" id="{94AAF15C-9657-4D82-ACFE-251D07FFE3CF}"/>
            </a:ext>
          </a:extLst>
        </xdr:cNvPr>
        <xdr:cNvSpPr>
          <a:spLocks noChangeArrowheads="1"/>
        </xdr:cNvSpPr>
      </xdr:nvSpPr>
      <xdr:spPr bwMode="auto">
        <a:xfrm>
          <a:off x="9732085" y="7711439"/>
          <a:ext cx="2465892" cy="25615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537BECA-7B9E-4737-962A-667ED666E87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民國109年 8月 3日 14:45:34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opLeftCell="A3" zoomScale="85" zoomScaleNormal="85" workbookViewId="0">
      <selection activeCell="A6" sqref="A6:IV6"/>
    </sheetView>
  </sheetViews>
  <sheetFormatPr defaultRowHeight="12"/>
  <cols>
    <col min="1" max="1" width="15.140625" customWidth="1"/>
    <col min="2" max="2" width="15.140625" hidden="1" customWidth="1"/>
    <col min="3" max="3" width="18.85546875" customWidth="1"/>
    <col min="4" max="4" width="15" customWidth="1"/>
    <col min="5" max="5" width="8.85546875" customWidth="1"/>
    <col min="6" max="6" width="13.85546875" customWidth="1"/>
    <col min="7" max="16" width="10.85546875" customWidth="1"/>
    <col min="17" max="19" width="16.28515625" customWidth="1"/>
  </cols>
  <sheetData>
    <row r="1" spans="1:19" s="4" customFormat="1" ht="31.5" hidden="1" customHeight="1">
      <c r="A1" s="4" t="s">
        <v>30</v>
      </c>
      <c r="B1" s="4" t="s">
        <v>23</v>
      </c>
      <c r="C1" s="4" t="s">
        <v>24</v>
      </c>
      <c r="D1" s="4" t="s">
        <v>25</v>
      </c>
      <c r="E1" s="48" t="s">
        <v>26</v>
      </c>
      <c r="F1" s="49" t="s">
        <v>27</v>
      </c>
      <c r="G1" s="4" t="s">
        <v>69</v>
      </c>
      <c r="M1" s="5"/>
      <c r="S1" s="5"/>
    </row>
    <row r="2" spans="1:19" s="4" customFormat="1" ht="28.5" hidden="1" customHeight="1">
      <c r="A2" s="4" t="s">
        <v>28</v>
      </c>
      <c r="B2" s="4" t="s">
        <v>70</v>
      </c>
      <c r="C2" s="84" t="s">
        <v>21</v>
      </c>
      <c r="M2" s="5"/>
      <c r="S2" s="5"/>
    </row>
    <row r="3" spans="1:19" ht="18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5"/>
      <c r="B4" s="85"/>
      <c r="C4" s="85"/>
      <c r="D4" s="121"/>
      <c r="E4" s="121"/>
      <c r="F4" s="121"/>
      <c r="G4" s="121"/>
      <c r="H4" s="122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36" customHeight="1">
      <c r="A5" s="123" t="str">
        <f>F1</f>
        <v>花蓮縣遭受災害救助情形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24" customHeight="1" thickBot="1">
      <c r="A6" s="124" t="str">
        <f>G1</f>
        <v>中華民國108年第1季( 1月至3月 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s="1" customFormat="1" ht="20.100000000000001" customHeight="1">
      <c r="A7" s="125" t="s">
        <v>0</v>
      </c>
      <c r="B7" s="25"/>
      <c r="C7" s="128" t="s">
        <v>1</v>
      </c>
      <c r="D7" s="131" t="s">
        <v>4</v>
      </c>
      <c r="E7" s="134" t="s">
        <v>15</v>
      </c>
      <c r="F7" s="135"/>
      <c r="G7" s="134" t="s">
        <v>13</v>
      </c>
      <c r="H7" s="135"/>
      <c r="I7" s="135"/>
      <c r="J7" s="135"/>
      <c r="K7" s="134" t="s">
        <v>71</v>
      </c>
      <c r="L7" s="135"/>
      <c r="M7" s="135"/>
      <c r="N7" s="135"/>
      <c r="O7" s="134" t="s">
        <v>14</v>
      </c>
      <c r="P7" s="135"/>
      <c r="Q7" s="103" t="s">
        <v>11</v>
      </c>
      <c r="R7" s="104"/>
      <c r="S7" s="104"/>
    </row>
    <row r="8" spans="1:19" s="1" customFormat="1" ht="20.100000000000001" customHeight="1">
      <c r="A8" s="126"/>
      <c r="B8" s="85"/>
      <c r="C8" s="129"/>
      <c r="D8" s="132"/>
      <c r="E8" s="105" t="s">
        <v>16</v>
      </c>
      <c r="F8" s="107" t="s">
        <v>20</v>
      </c>
      <c r="G8" s="105" t="s">
        <v>12</v>
      </c>
      <c r="H8" s="105" t="s">
        <v>5</v>
      </c>
      <c r="I8" s="105" t="s">
        <v>6</v>
      </c>
      <c r="J8" s="105" t="s">
        <v>7</v>
      </c>
      <c r="K8" s="105" t="s">
        <v>2</v>
      </c>
      <c r="L8" s="109"/>
      <c r="M8" s="110" t="s">
        <v>3</v>
      </c>
      <c r="N8" s="109"/>
      <c r="O8" s="109"/>
      <c r="P8" s="109"/>
      <c r="Q8" s="111" t="s">
        <v>8</v>
      </c>
      <c r="R8" s="113" t="s">
        <v>9</v>
      </c>
      <c r="S8" s="115" t="s">
        <v>10</v>
      </c>
    </row>
    <row r="9" spans="1:19" s="1" customFormat="1" ht="20.100000000000001" customHeight="1" thickBot="1">
      <c r="A9" s="127"/>
      <c r="B9" s="9"/>
      <c r="C9" s="130"/>
      <c r="D9" s="133"/>
      <c r="E9" s="106"/>
      <c r="F9" s="108"/>
      <c r="G9" s="106"/>
      <c r="H9" s="106"/>
      <c r="I9" s="106"/>
      <c r="J9" s="106"/>
      <c r="K9" s="32" t="s">
        <v>17</v>
      </c>
      <c r="L9" s="32" t="s">
        <v>18</v>
      </c>
      <c r="M9" s="32" t="s">
        <v>17</v>
      </c>
      <c r="N9" s="32" t="s">
        <v>19</v>
      </c>
      <c r="O9" s="32" t="s">
        <v>17</v>
      </c>
      <c r="P9" s="32" t="s">
        <v>18</v>
      </c>
      <c r="Q9" s="112"/>
      <c r="R9" s="114"/>
      <c r="S9" s="116"/>
    </row>
    <row r="10" spans="1:19" s="2" customFormat="1" ht="17.100000000000001" customHeight="1">
      <c r="A10" s="29" t="str">
        <f>IF(LEN(B10)&gt;0,B10,"合計")</f>
        <v>合計</v>
      </c>
      <c r="B10" s="87"/>
      <c r="C10" s="88"/>
      <c r="D10" s="88"/>
      <c r="E10" s="45">
        <v>0</v>
      </c>
      <c r="F10" s="46">
        <v>0</v>
      </c>
      <c r="G10" s="37">
        <v>0</v>
      </c>
      <c r="H10" s="36">
        <v>0</v>
      </c>
      <c r="I10" s="37">
        <v>0</v>
      </c>
      <c r="J10" s="38">
        <v>0</v>
      </c>
      <c r="K10" s="39">
        <v>2</v>
      </c>
      <c r="L10" s="39">
        <v>2</v>
      </c>
      <c r="M10" s="35">
        <v>9</v>
      </c>
      <c r="N10" s="40">
        <v>4</v>
      </c>
      <c r="O10" s="36">
        <v>0</v>
      </c>
      <c r="P10" s="37">
        <v>0</v>
      </c>
      <c r="Q10" s="41">
        <v>260000</v>
      </c>
      <c r="R10" s="42">
        <v>260000</v>
      </c>
      <c r="S10" s="43">
        <v>0</v>
      </c>
    </row>
    <row r="11" spans="1:19" s="2" customFormat="1" ht="17.100000000000001" customHeight="1">
      <c r="A11" s="10" t="str">
        <f>IF(LEN(B11)&gt;0,B11,"")</f>
        <v>新城鄉公所</v>
      </c>
      <c r="B11" s="26" t="s">
        <v>72</v>
      </c>
      <c r="C11" s="89" t="s">
        <v>31</v>
      </c>
      <c r="D11" s="90">
        <v>1080118</v>
      </c>
      <c r="E11" s="45">
        <v>0</v>
      </c>
      <c r="F11" s="46">
        <v>0</v>
      </c>
      <c r="G11" s="37">
        <v>0</v>
      </c>
      <c r="H11" s="36">
        <v>0</v>
      </c>
      <c r="I11" s="37">
        <v>0</v>
      </c>
      <c r="J11" s="38">
        <v>0</v>
      </c>
      <c r="K11" s="39">
        <v>1</v>
      </c>
      <c r="L11" s="47">
        <v>0</v>
      </c>
      <c r="M11" s="35">
        <v>4</v>
      </c>
      <c r="N11" s="36">
        <v>0</v>
      </c>
      <c r="O11" s="36">
        <v>0</v>
      </c>
      <c r="P11" s="37">
        <v>0</v>
      </c>
      <c r="Q11" s="41">
        <v>80000</v>
      </c>
      <c r="R11" s="42">
        <v>80000</v>
      </c>
      <c r="S11" s="44">
        <v>0</v>
      </c>
    </row>
    <row r="12" spans="1:19" s="2" customFormat="1" ht="17.100000000000001" customHeight="1">
      <c r="A12" s="10" t="str">
        <f t="shared" ref="A12:A35" si="0">IF(LEN(B12)&gt;0,B12,"")</f>
        <v>壽豐鄉公所</v>
      </c>
      <c r="B12" s="26" t="s">
        <v>32</v>
      </c>
      <c r="C12" s="89" t="s">
        <v>31</v>
      </c>
      <c r="D12" s="90">
        <v>1080317</v>
      </c>
      <c r="E12" s="45">
        <v>0</v>
      </c>
      <c r="F12" s="46">
        <v>0</v>
      </c>
      <c r="G12" s="37">
        <v>0</v>
      </c>
      <c r="H12" s="36">
        <v>0</v>
      </c>
      <c r="I12" s="37">
        <v>0</v>
      </c>
      <c r="J12" s="38">
        <v>0</v>
      </c>
      <c r="K12" s="47">
        <v>0</v>
      </c>
      <c r="L12" s="39">
        <v>1</v>
      </c>
      <c r="M12" s="46">
        <v>0</v>
      </c>
      <c r="N12" s="40">
        <v>3</v>
      </c>
      <c r="O12" s="36">
        <v>0</v>
      </c>
      <c r="P12" s="37">
        <v>0</v>
      </c>
      <c r="Q12" s="41">
        <v>60000</v>
      </c>
      <c r="R12" s="42">
        <v>60000</v>
      </c>
      <c r="S12" s="44">
        <v>0</v>
      </c>
    </row>
    <row r="13" spans="1:19" s="2" customFormat="1" ht="17.100000000000001" customHeight="1">
      <c r="A13" s="10" t="str">
        <f t="shared" si="0"/>
        <v>玉里鎮公所</v>
      </c>
      <c r="B13" s="26" t="s">
        <v>73</v>
      </c>
      <c r="C13" s="89" t="s">
        <v>31</v>
      </c>
      <c r="D13" s="90">
        <v>1080216</v>
      </c>
      <c r="E13" s="45">
        <v>0</v>
      </c>
      <c r="F13" s="46">
        <v>0</v>
      </c>
      <c r="G13" s="37">
        <v>0</v>
      </c>
      <c r="H13" s="36">
        <v>0</v>
      </c>
      <c r="I13" s="37">
        <v>0</v>
      </c>
      <c r="J13" s="38">
        <v>0</v>
      </c>
      <c r="K13" s="47">
        <v>0</v>
      </c>
      <c r="L13" s="39">
        <v>1</v>
      </c>
      <c r="M13" s="46">
        <v>0</v>
      </c>
      <c r="N13" s="40">
        <v>1</v>
      </c>
      <c r="O13" s="36">
        <v>0</v>
      </c>
      <c r="P13" s="37">
        <v>0</v>
      </c>
      <c r="Q13" s="41">
        <v>20000</v>
      </c>
      <c r="R13" s="42">
        <v>20000</v>
      </c>
      <c r="S13" s="44">
        <v>0</v>
      </c>
    </row>
    <row r="14" spans="1:19" s="2" customFormat="1" ht="17.100000000000001" customHeight="1">
      <c r="A14" s="10" t="str">
        <f t="shared" si="0"/>
        <v>富里鄉公所</v>
      </c>
      <c r="B14" s="26" t="s">
        <v>74</v>
      </c>
      <c r="C14" s="89" t="s">
        <v>31</v>
      </c>
      <c r="D14" s="90">
        <v>1080207</v>
      </c>
      <c r="E14" s="45">
        <v>0</v>
      </c>
      <c r="F14" s="46">
        <v>0</v>
      </c>
      <c r="G14" s="37">
        <v>0</v>
      </c>
      <c r="H14" s="36">
        <v>0</v>
      </c>
      <c r="I14" s="37">
        <v>0</v>
      </c>
      <c r="J14" s="38">
        <v>0</v>
      </c>
      <c r="K14" s="39">
        <v>1</v>
      </c>
      <c r="L14" s="47">
        <v>0</v>
      </c>
      <c r="M14" s="35">
        <v>5</v>
      </c>
      <c r="N14" s="36">
        <v>0</v>
      </c>
      <c r="O14" s="36">
        <v>0</v>
      </c>
      <c r="P14" s="37">
        <v>0</v>
      </c>
      <c r="Q14" s="41">
        <v>100000</v>
      </c>
      <c r="R14" s="42">
        <v>100000</v>
      </c>
      <c r="S14" s="44">
        <v>0</v>
      </c>
    </row>
    <row r="15" spans="1:19" s="2" customFormat="1" ht="17.100000000000001" customHeight="1">
      <c r="A15" s="10" t="str">
        <f t="shared" si="0"/>
        <v/>
      </c>
      <c r="B15" s="26"/>
      <c r="C15" s="91"/>
      <c r="D15" s="91"/>
      <c r="E15" s="91"/>
      <c r="F15" s="15"/>
      <c r="G15" s="16"/>
      <c r="H15" s="17"/>
      <c r="I15" s="16"/>
      <c r="J15" s="11"/>
      <c r="K15" s="30"/>
      <c r="L15" s="30"/>
      <c r="M15" s="15"/>
      <c r="N15" s="17"/>
      <c r="O15" s="17"/>
      <c r="P15" s="16"/>
      <c r="Q15" s="18"/>
      <c r="R15" s="12"/>
      <c r="S15" s="19"/>
    </row>
    <row r="16" spans="1:19" s="2" customFormat="1" ht="17.100000000000001" customHeight="1">
      <c r="A16" s="10" t="str">
        <f t="shared" si="0"/>
        <v/>
      </c>
      <c r="B16" s="26"/>
      <c r="C16" s="91"/>
      <c r="D16" s="91"/>
      <c r="E16" s="91"/>
      <c r="F16" s="15"/>
      <c r="G16" s="16"/>
      <c r="H16" s="17"/>
      <c r="I16" s="16"/>
      <c r="J16" s="11"/>
      <c r="K16" s="30"/>
      <c r="L16" s="30"/>
      <c r="M16" s="15"/>
      <c r="N16" s="17"/>
      <c r="O16" s="17"/>
      <c r="P16" s="16"/>
      <c r="Q16" s="18"/>
      <c r="R16" s="12"/>
      <c r="S16" s="19"/>
    </row>
    <row r="17" spans="1:19" s="2" customFormat="1" ht="17.100000000000001" customHeight="1">
      <c r="A17" s="10" t="str">
        <f t="shared" si="0"/>
        <v/>
      </c>
      <c r="B17" s="26"/>
      <c r="C17" s="91"/>
      <c r="D17" s="91"/>
      <c r="E17" s="91"/>
      <c r="F17" s="15"/>
      <c r="G17" s="16"/>
      <c r="H17" s="17"/>
      <c r="I17" s="16"/>
      <c r="J17" s="11"/>
      <c r="K17" s="30"/>
      <c r="L17" s="30"/>
      <c r="M17" s="15"/>
      <c r="N17" s="17"/>
      <c r="O17" s="17"/>
      <c r="P17" s="16"/>
      <c r="Q17" s="18"/>
      <c r="R17" s="12"/>
      <c r="S17" s="19"/>
    </row>
    <row r="18" spans="1:19" s="2" customFormat="1" ht="17.100000000000001" customHeight="1">
      <c r="A18" s="10" t="str">
        <f t="shared" si="0"/>
        <v/>
      </c>
      <c r="B18" s="26"/>
      <c r="C18" s="91"/>
      <c r="D18" s="91"/>
      <c r="E18" s="91"/>
      <c r="F18" s="15"/>
      <c r="G18" s="16"/>
      <c r="H18" s="17"/>
      <c r="I18" s="16"/>
      <c r="J18" s="11"/>
      <c r="K18" s="30"/>
      <c r="L18" s="30"/>
      <c r="M18" s="15"/>
      <c r="N18" s="17"/>
      <c r="O18" s="17"/>
      <c r="P18" s="16"/>
      <c r="Q18" s="18"/>
      <c r="R18" s="12"/>
      <c r="S18" s="19"/>
    </row>
    <row r="19" spans="1:19" s="2" customFormat="1" ht="17.100000000000001" customHeight="1">
      <c r="A19" s="10" t="str">
        <f t="shared" si="0"/>
        <v/>
      </c>
      <c r="B19" s="26"/>
      <c r="C19" s="91"/>
      <c r="D19" s="91"/>
      <c r="E19" s="91"/>
      <c r="F19" s="15"/>
      <c r="G19" s="16"/>
      <c r="H19" s="17"/>
      <c r="I19" s="16"/>
      <c r="J19" s="11"/>
      <c r="K19" s="30"/>
      <c r="L19" s="30"/>
      <c r="M19" s="15"/>
      <c r="N19" s="17"/>
      <c r="O19" s="17"/>
      <c r="P19" s="16"/>
      <c r="Q19" s="18"/>
      <c r="R19" s="12"/>
      <c r="S19" s="19"/>
    </row>
    <row r="20" spans="1:19" s="2" customFormat="1" ht="17.100000000000001" customHeight="1">
      <c r="A20" s="10" t="str">
        <f t="shared" si="0"/>
        <v/>
      </c>
      <c r="B20" s="26"/>
      <c r="C20" s="91"/>
      <c r="D20" s="91"/>
      <c r="E20" s="91"/>
      <c r="F20" s="15"/>
      <c r="G20" s="16"/>
      <c r="H20" s="17"/>
      <c r="I20" s="16"/>
      <c r="J20" s="11"/>
      <c r="K20" s="30"/>
      <c r="L20" s="30"/>
      <c r="M20" s="15"/>
      <c r="N20" s="17"/>
      <c r="O20" s="17"/>
      <c r="P20" s="16"/>
      <c r="Q20" s="18"/>
      <c r="R20" s="12"/>
      <c r="S20" s="19"/>
    </row>
    <row r="21" spans="1:19" s="2" customFormat="1" ht="17.100000000000001" customHeight="1">
      <c r="A21" s="10" t="str">
        <f t="shared" si="0"/>
        <v/>
      </c>
      <c r="B21" s="26"/>
      <c r="C21" s="91"/>
      <c r="D21" s="91"/>
      <c r="E21" s="91"/>
      <c r="F21" s="15"/>
      <c r="G21" s="16"/>
      <c r="H21" s="17"/>
      <c r="I21" s="16"/>
      <c r="J21" s="11"/>
      <c r="K21" s="30"/>
      <c r="L21" s="30"/>
      <c r="M21" s="15"/>
      <c r="N21" s="17"/>
      <c r="O21" s="17"/>
      <c r="P21" s="16"/>
      <c r="Q21" s="18"/>
      <c r="R21" s="12"/>
      <c r="S21" s="19"/>
    </row>
    <row r="22" spans="1:19" s="2" customFormat="1" ht="17.100000000000001" customHeight="1">
      <c r="A22" s="10" t="str">
        <f t="shared" si="0"/>
        <v/>
      </c>
      <c r="B22" s="26"/>
      <c r="C22" s="91"/>
      <c r="D22" s="91"/>
      <c r="E22" s="91"/>
      <c r="F22" s="15"/>
      <c r="G22" s="16"/>
      <c r="H22" s="17"/>
      <c r="I22" s="16"/>
      <c r="J22" s="11"/>
      <c r="K22" s="30"/>
      <c r="L22" s="30"/>
      <c r="M22" s="15"/>
      <c r="N22" s="17"/>
      <c r="O22" s="17"/>
      <c r="P22" s="16"/>
      <c r="Q22" s="18"/>
      <c r="R22" s="12"/>
      <c r="S22" s="19"/>
    </row>
    <row r="23" spans="1:19" s="2" customFormat="1" ht="17.100000000000001" customHeight="1">
      <c r="A23" s="10" t="str">
        <f t="shared" si="0"/>
        <v/>
      </c>
      <c r="B23" s="26"/>
      <c r="C23" s="91"/>
      <c r="D23" s="91"/>
      <c r="E23" s="91"/>
      <c r="F23" s="15"/>
      <c r="G23" s="16"/>
      <c r="H23" s="17"/>
      <c r="I23" s="16"/>
      <c r="J23" s="11"/>
      <c r="K23" s="30"/>
      <c r="L23" s="30"/>
      <c r="M23" s="15"/>
      <c r="N23" s="17"/>
      <c r="O23" s="17"/>
      <c r="P23" s="16"/>
      <c r="Q23" s="18"/>
      <c r="R23" s="12"/>
      <c r="S23" s="19"/>
    </row>
    <row r="24" spans="1:19" s="2" customFormat="1" ht="17.100000000000001" customHeight="1">
      <c r="A24" s="10" t="str">
        <f t="shared" si="0"/>
        <v/>
      </c>
      <c r="B24" s="26"/>
      <c r="C24" s="91"/>
      <c r="D24" s="91"/>
      <c r="E24" s="91"/>
      <c r="F24" s="15"/>
      <c r="G24" s="16"/>
      <c r="H24" s="17"/>
      <c r="I24" s="16"/>
      <c r="J24" s="11"/>
      <c r="K24" s="30"/>
      <c r="L24" s="30"/>
      <c r="M24" s="15"/>
      <c r="N24" s="17"/>
      <c r="O24" s="17"/>
      <c r="P24" s="16"/>
      <c r="Q24" s="18"/>
      <c r="R24" s="12"/>
      <c r="S24" s="19"/>
    </row>
    <row r="25" spans="1:19" s="2" customFormat="1" ht="17.100000000000001" customHeight="1">
      <c r="A25" s="10" t="str">
        <f t="shared" si="0"/>
        <v/>
      </c>
      <c r="B25" s="26"/>
      <c r="C25" s="91"/>
      <c r="D25" s="91"/>
      <c r="E25" s="91"/>
      <c r="F25" s="15"/>
      <c r="G25" s="16"/>
      <c r="H25" s="17"/>
      <c r="I25" s="16"/>
      <c r="J25" s="11"/>
      <c r="K25" s="30"/>
      <c r="L25" s="30"/>
      <c r="M25" s="15"/>
      <c r="N25" s="17"/>
      <c r="O25" s="17"/>
      <c r="P25" s="16"/>
      <c r="Q25" s="18"/>
      <c r="R25" s="12"/>
      <c r="S25" s="19"/>
    </row>
    <row r="26" spans="1:19" s="2" customFormat="1" ht="17.100000000000001" customHeight="1">
      <c r="A26" s="10" t="str">
        <f t="shared" si="0"/>
        <v/>
      </c>
      <c r="B26" s="26"/>
      <c r="C26" s="91"/>
      <c r="D26" s="91"/>
      <c r="E26" s="91"/>
      <c r="F26" s="15"/>
      <c r="G26" s="16"/>
      <c r="H26" s="17"/>
      <c r="I26" s="16"/>
      <c r="J26" s="11"/>
      <c r="K26" s="30"/>
      <c r="L26" s="30"/>
      <c r="M26" s="15"/>
      <c r="N26" s="17"/>
      <c r="O26" s="17"/>
      <c r="P26" s="16"/>
      <c r="Q26" s="18"/>
      <c r="R26" s="12"/>
      <c r="S26" s="19"/>
    </row>
    <row r="27" spans="1:19" s="2" customFormat="1" ht="17.100000000000001" customHeight="1">
      <c r="A27" s="10" t="str">
        <f t="shared" si="0"/>
        <v/>
      </c>
      <c r="B27" s="92"/>
      <c r="C27" s="91"/>
      <c r="D27" s="91"/>
      <c r="E27" s="91"/>
      <c r="F27" s="15"/>
      <c r="G27" s="16"/>
      <c r="H27" s="17"/>
      <c r="I27" s="16"/>
      <c r="J27" s="11"/>
      <c r="K27" s="30"/>
      <c r="L27" s="30"/>
      <c r="M27" s="15"/>
      <c r="N27" s="17"/>
      <c r="O27" s="17"/>
      <c r="P27" s="16"/>
      <c r="Q27" s="18"/>
      <c r="R27" s="12"/>
      <c r="S27" s="19"/>
    </row>
    <row r="28" spans="1:19" ht="17.100000000000001" customHeight="1">
      <c r="A28" s="10" t="str">
        <f t="shared" si="0"/>
        <v/>
      </c>
      <c r="B28" s="27"/>
      <c r="C28" s="93"/>
      <c r="D28" s="93"/>
      <c r="E28" s="93"/>
      <c r="F28" s="20"/>
      <c r="G28" s="21"/>
      <c r="H28" s="22"/>
      <c r="I28" s="21"/>
      <c r="J28" s="13"/>
      <c r="K28" s="31"/>
      <c r="L28" s="31"/>
      <c r="M28" s="20"/>
      <c r="N28" s="22"/>
      <c r="O28" s="22"/>
      <c r="P28" s="21"/>
      <c r="Q28" s="23"/>
      <c r="R28" s="14"/>
      <c r="S28" s="24"/>
    </row>
    <row r="29" spans="1:19" ht="17.100000000000001" customHeight="1">
      <c r="A29" s="10" t="str">
        <f t="shared" si="0"/>
        <v/>
      </c>
      <c r="B29" s="27"/>
      <c r="C29" s="93"/>
      <c r="D29" s="93"/>
      <c r="E29" s="93"/>
      <c r="F29" s="20"/>
      <c r="G29" s="21"/>
      <c r="H29" s="22"/>
      <c r="I29" s="21"/>
      <c r="J29" s="13"/>
      <c r="K29" s="31"/>
      <c r="L29" s="31"/>
      <c r="M29" s="20"/>
      <c r="N29" s="22"/>
      <c r="O29" s="22"/>
      <c r="P29" s="21"/>
      <c r="Q29" s="23"/>
      <c r="R29" s="14"/>
      <c r="S29" s="24"/>
    </row>
    <row r="30" spans="1:19" ht="17.100000000000001" customHeight="1">
      <c r="A30" s="10" t="str">
        <f t="shared" si="0"/>
        <v/>
      </c>
      <c r="B30" s="27"/>
      <c r="C30" s="93"/>
      <c r="D30" s="93"/>
      <c r="E30" s="93"/>
      <c r="F30" s="20"/>
      <c r="G30" s="21"/>
      <c r="H30" s="22"/>
      <c r="I30" s="21"/>
      <c r="J30" s="13"/>
      <c r="K30" s="31"/>
      <c r="L30" s="31"/>
      <c r="M30" s="20"/>
      <c r="N30" s="22"/>
      <c r="O30" s="22"/>
      <c r="P30" s="21"/>
      <c r="Q30" s="23"/>
      <c r="R30" s="14"/>
      <c r="S30" s="24"/>
    </row>
    <row r="31" spans="1:19" ht="17.100000000000001" customHeight="1">
      <c r="A31" s="10" t="str">
        <f t="shared" si="0"/>
        <v/>
      </c>
      <c r="B31" s="92"/>
      <c r="C31" s="93"/>
      <c r="D31" s="93"/>
      <c r="E31" s="93"/>
      <c r="F31" s="20"/>
      <c r="G31" s="21"/>
      <c r="H31" s="22"/>
      <c r="I31" s="21"/>
      <c r="J31" s="13"/>
      <c r="K31" s="31"/>
      <c r="L31" s="31"/>
      <c r="M31" s="20"/>
      <c r="N31" s="22"/>
      <c r="O31" s="22"/>
      <c r="P31" s="21"/>
      <c r="Q31" s="23"/>
      <c r="R31" s="14"/>
      <c r="S31" s="24"/>
    </row>
    <row r="32" spans="1:19" ht="17.100000000000001" customHeight="1">
      <c r="A32" s="10" t="str">
        <f t="shared" si="0"/>
        <v/>
      </c>
      <c r="B32" s="27"/>
      <c r="C32" s="93"/>
      <c r="D32" s="93"/>
      <c r="E32" s="93"/>
      <c r="F32" s="20"/>
      <c r="G32" s="21"/>
      <c r="H32" s="22"/>
      <c r="I32" s="21"/>
      <c r="J32" s="13"/>
      <c r="K32" s="31"/>
      <c r="L32" s="31"/>
      <c r="M32" s="20"/>
      <c r="N32" s="22"/>
      <c r="O32" s="22"/>
      <c r="P32" s="21"/>
      <c r="Q32" s="23"/>
      <c r="R32" s="14"/>
      <c r="S32" s="24"/>
    </row>
    <row r="33" spans="1:19" ht="17.100000000000001" customHeight="1">
      <c r="A33" s="10" t="str">
        <f t="shared" si="0"/>
        <v/>
      </c>
      <c r="B33" s="27"/>
      <c r="C33" s="93"/>
      <c r="D33" s="93"/>
      <c r="E33" s="93"/>
      <c r="F33" s="20"/>
      <c r="G33" s="21"/>
      <c r="H33" s="22"/>
      <c r="I33" s="21"/>
      <c r="J33" s="13"/>
      <c r="K33" s="31"/>
      <c r="L33" s="31"/>
      <c r="M33" s="20"/>
      <c r="N33" s="22"/>
      <c r="O33" s="22"/>
      <c r="P33" s="21"/>
      <c r="Q33" s="23"/>
      <c r="R33" s="14"/>
      <c r="S33" s="24"/>
    </row>
    <row r="34" spans="1:19" ht="17.100000000000001" customHeight="1">
      <c r="A34" s="10" t="str">
        <f t="shared" si="0"/>
        <v/>
      </c>
      <c r="B34" s="27"/>
      <c r="C34" s="93"/>
      <c r="D34" s="93"/>
      <c r="E34" s="93"/>
      <c r="F34" s="20"/>
      <c r="G34" s="21"/>
      <c r="H34" s="22"/>
      <c r="I34" s="21"/>
      <c r="J34" s="13"/>
      <c r="K34" s="31"/>
      <c r="L34" s="31"/>
      <c r="M34" s="20"/>
      <c r="N34" s="22"/>
      <c r="O34" s="22"/>
      <c r="P34" s="21"/>
      <c r="Q34" s="23"/>
      <c r="R34" s="14"/>
      <c r="S34" s="24"/>
    </row>
    <row r="35" spans="1:19" ht="17.100000000000001" customHeight="1">
      <c r="A35" s="10" t="str">
        <f t="shared" si="0"/>
        <v/>
      </c>
      <c r="B35" s="27"/>
      <c r="C35" s="93"/>
      <c r="D35" s="93"/>
      <c r="E35" s="93"/>
      <c r="F35" s="20"/>
      <c r="G35" s="21"/>
      <c r="H35" s="22"/>
      <c r="I35" s="21"/>
      <c r="J35" s="13"/>
      <c r="K35" s="31"/>
      <c r="L35" s="31"/>
      <c r="M35" s="20"/>
      <c r="N35" s="22"/>
      <c r="O35" s="22"/>
      <c r="P35" s="21"/>
      <c r="Q35" s="23"/>
      <c r="R35" s="14"/>
      <c r="S35" s="24"/>
    </row>
    <row r="36" spans="1:19" ht="17.100000000000001" customHeight="1" thickBot="1">
      <c r="A36" s="33" t="s">
        <v>29</v>
      </c>
      <c r="B36" s="28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s="3" customFormat="1" ht="36" customHeight="1">
      <c r="A37" s="11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8" customHeight="1">
      <c r="A38" s="6" t="str">
        <f>IF(LEN(A2)&gt;0,"資料來源：","")</f>
        <v>資料來源：</v>
      </c>
      <c r="B38" s="6"/>
      <c r="C38" s="120" t="str">
        <f>IF(LEN(A2)&gt;0,A2,"")</f>
        <v>依據各公所報送本府資料彙編。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s="8" customFormat="1" ht="87" customHeight="1">
      <c r="A39" s="7" t="str">
        <f>IF(LEN(A2)&gt;0,"填表說明：","")</f>
        <v>填表說明：</v>
      </c>
      <c r="B39" s="7"/>
      <c r="C39" s="102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</sheetData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</mergeCells>
  <phoneticPr fontId="6" type="noConversion"/>
  <pageMargins left="0.74803149606299213" right="0.74803149606299213" top="0.59055118110236227" bottom="0.59055118110236227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topLeftCell="A3" workbookViewId="0">
      <selection activeCell="A6" sqref="A6:IV6"/>
    </sheetView>
  </sheetViews>
  <sheetFormatPr defaultRowHeight="12"/>
  <cols>
    <col min="1" max="1" width="15.140625" customWidth="1"/>
    <col min="2" max="2" width="15.140625" hidden="1" customWidth="1"/>
    <col min="3" max="3" width="18.85546875" customWidth="1"/>
    <col min="4" max="4" width="15" customWidth="1"/>
    <col min="5" max="5" width="8.85546875" customWidth="1"/>
    <col min="6" max="6" width="13.85546875" customWidth="1"/>
    <col min="7" max="16" width="10.85546875" customWidth="1"/>
    <col min="17" max="19" width="16.28515625" customWidth="1"/>
  </cols>
  <sheetData>
    <row r="1" spans="1:19" s="4" customFormat="1" ht="31.5" hidden="1" customHeight="1">
      <c r="A1" s="4" t="s">
        <v>30</v>
      </c>
      <c r="B1" s="4" t="s">
        <v>23</v>
      </c>
      <c r="C1" s="4" t="s">
        <v>24</v>
      </c>
      <c r="D1" s="4" t="s">
        <v>25</v>
      </c>
      <c r="E1" s="48" t="s">
        <v>26</v>
      </c>
      <c r="F1" s="49" t="s">
        <v>27</v>
      </c>
      <c r="G1" s="4" t="s">
        <v>75</v>
      </c>
      <c r="M1" s="5"/>
      <c r="S1" s="5"/>
    </row>
    <row r="2" spans="1:19" s="4" customFormat="1" ht="28.5" hidden="1" customHeight="1">
      <c r="A2" s="4" t="s">
        <v>28</v>
      </c>
      <c r="B2" s="4" t="s">
        <v>76</v>
      </c>
      <c r="C2" s="84" t="s">
        <v>21</v>
      </c>
      <c r="M2" s="5"/>
      <c r="S2" s="5"/>
    </row>
    <row r="3" spans="1:19" ht="18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5"/>
      <c r="B4" s="85"/>
      <c r="C4" s="85"/>
      <c r="D4" s="121"/>
      <c r="E4" s="121"/>
      <c r="F4" s="121"/>
      <c r="G4" s="121"/>
      <c r="H4" s="122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36" customHeight="1">
      <c r="A5" s="123" t="str">
        <f>F1</f>
        <v>花蓮縣遭受災害救助情形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24" customHeight="1" thickBot="1">
      <c r="A6" s="124" t="str">
        <f>G1</f>
        <v>中華民國108年第2季( 4月至6月 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s="1" customFormat="1" ht="20.100000000000001" customHeight="1">
      <c r="A7" s="125" t="s">
        <v>0</v>
      </c>
      <c r="B7" s="25"/>
      <c r="C7" s="128" t="s">
        <v>1</v>
      </c>
      <c r="D7" s="131" t="s">
        <v>4</v>
      </c>
      <c r="E7" s="134" t="s">
        <v>15</v>
      </c>
      <c r="F7" s="135"/>
      <c r="G7" s="134" t="s">
        <v>13</v>
      </c>
      <c r="H7" s="135"/>
      <c r="I7" s="135"/>
      <c r="J7" s="135"/>
      <c r="K7" s="134" t="s">
        <v>71</v>
      </c>
      <c r="L7" s="135"/>
      <c r="M7" s="135"/>
      <c r="N7" s="135"/>
      <c r="O7" s="134" t="s">
        <v>14</v>
      </c>
      <c r="P7" s="135"/>
      <c r="Q7" s="103" t="s">
        <v>11</v>
      </c>
      <c r="R7" s="104"/>
      <c r="S7" s="104"/>
    </row>
    <row r="8" spans="1:19" s="1" customFormat="1" ht="20.100000000000001" customHeight="1">
      <c r="A8" s="126"/>
      <c r="B8" s="85"/>
      <c r="C8" s="129"/>
      <c r="D8" s="132"/>
      <c r="E8" s="105" t="s">
        <v>16</v>
      </c>
      <c r="F8" s="107" t="s">
        <v>20</v>
      </c>
      <c r="G8" s="105" t="s">
        <v>12</v>
      </c>
      <c r="H8" s="105" t="s">
        <v>5</v>
      </c>
      <c r="I8" s="105" t="s">
        <v>6</v>
      </c>
      <c r="J8" s="105" t="s">
        <v>7</v>
      </c>
      <c r="K8" s="105" t="s">
        <v>2</v>
      </c>
      <c r="L8" s="109"/>
      <c r="M8" s="110" t="s">
        <v>3</v>
      </c>
      <c r="N8" s="109"/>
      <c r="O8" s="109"/>
      <c r="P8" s="109"/>
      <c r="Q8" s="111" t="s">
        <v>8</v>
      </c>
      <c r="R8" s="113" t="s">
        <v>9</v>
      </c>
      <c r="S8" s="115" t="s">
        <v>10</v>
      </c>
    </row>
    <row r="9" spans="1:19" s="1" customFormat="1" ht="20.100000000000001" customHeight="1" thickBot="1">
      <c r="A9" s="127"/>
      <c r="B9" s="9"/>
      <c r="C9" s="130"/>
      <c r="D9" s="133"/>
      <c r="E9" s="106"/>
      <c r="F9" s="108"/>
      <c r="G9" s="106"/>
      <c r="H9" s="106"/>
      <c r="I9" s="106"/>
      <c r="J9" s="106"/>
      <c r="K9" s="32" t="s">
        <v>17</v>
      </c>
      <c r="L9" s="32" t="s">
        <v>18</v>
      </c>
      <c r="M9" s="32" t="s">
        <v>17</v>
      </c>
      <c r="N9" s="32" t="s">
        <v>19</v>
      </c>
      <c r="O9" s="32" t="s">
        <v>17</v>
      </c>
      <c r="P9" s="32" t="s">
        <v>18</v>
      </c>
      <c r="Q9" s="112"/>
      <c r="R9" s="114"/>
      <c r="S9" s="116"/>
    </row>
    <row r="10" spans="1:19" s="2" customFormat="1" ht="17.100000000000001" customHeight="1">
      <c r="A10" s="29" t="str">
        <f>IF(LEN(B10)&gt;0,B10,"合計")</f>
        <v>合計</v>
      </c>
      <c r="B10" s="94"/>
      <c r="C10" s="91"/>
      <c r="D10" s="91"/>
      <c r="E10" s="45">
        <v>0</v>
      </c>
      <c r="F10" s="46">
        <v>0</v>
      </c>
      <c r="G10" s="37">
        <v>0</v>
      </c>
      <c r="H10" s="36">
        <v>0</v>
      </c>
      <c r="I10" s="37">
        <v>0</v>
      </c>
      <c r="J10" s="95">
        <v>3</v>
      </c>
      <c r="K10" s="39">
        <v>2</v>
      </c>
      <c r="L10" s="39">
        <v>1</v>
      </c>
      <c r="M10" s="35">
        <v>9</v>
      </c>
      <c r="N10" s="40">
        <v>3</v>
      </c>
      <c r="O10" s="40">
        <v>1</v>
      </c>
      <c r="P10" s="37">
        <v>0</v>
      </c>
      <c r="Q10" s="41">
        <v>160000</v>
      </c>
      <c r="R10" s="42">
        <v>160000</v>
      </c>
      <c r="S10" s="43">
        <v>0</v>
      </c>
    </row>
    <row r="11" spans="1:19" s="2" customFormat="1" ht="17.100000000000001" customHeight="1">
      <c r="A11" s="10" t="str">
        <f>IF(LEN(B11)&gt;0,B11,"")</f>
        <v>光復鄉公所</v>
      </c>
      <c r="B11" s="26" t="s">
        <v>77</v>
      </c>
      <c r="C11" s="89" t="s">
        <v>31</v>
      </c>
      <c r="D11" s="90">
        <v>1080625</v>
      </c>
      <c r="E11" s="45">
        <v>0</v>
      </c>
      <c r="F11" s="46">
        <v>0</v>
      </c>
      <c r="G11" s="37">
        <v>0</v>
      </c>
      <c r="H11" s="36">
        <v>0</v>
      </c>
      <c r="I11" s="37">
        <v>0</v>
      </c>
      <c r="J11" s="95">
        <v>3</v>
      </c>
      <c r="K11" s="39">
        <v>1</v>
      </c>
      <c r="L11" s="47">
        <v>0</v>
      </c>
      <c r="M11" s="35">
        <v>3</v>
      </c>
      <c r="N11" s="36">
        <v>0</v>
      </c>
      <c r="O11" s="40">
        <v>1</v>
      </c>
      <c r="P11" s="37">
        <v>0</v>
      </c>
      <c r="Q11" s="41">
        <v>60000</v>
      </c>
      <c r="R11" s="42">
        <v>60000</v>
      </c>
      <c r="S11" s="44">
        <v>0</v>
      </c>
    </row>
    <row r="12" spans="1:19" s="2" customFormat="1" ht="17.100000000000001" customHeight="1">
      <c r="A12" s="10" t="str">
        <f t="shared" ref="A12:A35" si="0">IF(LEN(B12)&gt;0,B12,"")</f>
        <v>瑞穗鄉公所</v>
      </c>
      <c r="B12" s="26" t="s">
        <v>78</v>
      </c>
      <c r="C12" s="89" t="s">
        <v>31</v>
      </c>
      <c r="D12" s="90">
        <v>1080621</v>
      </c>
      <c r="E12" s="45">
        <v>0</v>
      </c>
      <c r="F12" s="46">
        <v>0</v>
      </c>
      <c r="G12" s="37">
        <v>0</v>
      </c>
      <c r="H12" s="36">
        <v>0</v>
      </c>
      <c r="I12" s="37">
        <v>0</v>
      </c>
      <c r="J12" s="38">
        <v>0</v>
      </c>
      <c r="K12" s="39">
        <v>1</v>
      </c>
      <c r="L12" s="39">
        <v>1</v>
      </c>
      <c r="M12" s="35">
        <v>6</v>
      </c>
      <c r="N12" s="40">
        <v>3</v>
      </c>
      <c r="O12" s="36">
        <v>0</v>
      </c>
      <c r="P12" s="37">
        <v>0</v>
      </c>
      <c r="Q12" s="41">
        <v>100000</v>
      </c>
      <c r="R12" s="42">
        <v>100000</v>
      </c>
      <c r="S12" s="44">
        <v>0</v>
      </c>
    </row>
    <row r="13" spans="1:19" s="2" customFormat="1" ht="17.100000000000001" customHeight="1">
      <c r="A13" s="10" t="str">
        <f t="shared" si="0"/>
        <v/>
      </c>
      <c r="B13" s="26"/>
      <c r="C13" s="91"/>
      <c r="D13" s="91"/>
      <c r="E13" s="91"/>
      <c r="F13" s="15"/>
      <c r="G13" s="16"/>
      <c r="H13" s="17"/>
      <c r="I13" s="16"/>
      <c r="J13" s="11"/>
      <c r="K13" s="30"/>
      <c r="L13" s="30"/>
      <c r="M13" s="15"/>
      <c r="N13" s="17"/>
      <c r="O13" s="17"/>
      <c r="P13" s="16"/>
      <c r="Q13" s="18"/>
      <c r="R13" s="12"/>
      <c r="S13" s="19"/>
    </row>
    <row r="14" spans="1:19" s="2" customFormat="1" ht="17.100000000000001" customHeight="1">
      <c r="A14" s="10" t="str">
        <f t="shared" si="0"/>
        <v/>
      </c>
      <c r="B14" s="26"/>
      <c r="C14" s="91"/>
      <c r="D14" s="91"/>
      <c r="E14" s="91"/>
      <c r="F14" s="15"/>
      <c r="G14" s="16"/>
      <c r="H14" s="17"/>
      <c r="I14" s="16"/>
      <c r="J14" s="11"/>
      <c r="K14" s="30"/>
      <c r="L14" s="30"/>
      <c r="M14" s="15"/>
      <c r="N14" s="17"/>
      <c r="O14" s="17"/>
      <c r="P14" s="16"/>
      <c r="Q14" s="18"/>
      <c r="R14" s="12"/>
      <c r="S14" s="19"/>
    </row>
    <row r="15" spans="1:19" s="2" customFormat="1" ht="17.100000000000001" customHeight="1">
      <c r="A15" s="10" t="str">
        <f t="shared" si="0"/>
        <v/>
      </c>
      <c r="B15" s="26"/>
      <c r="C15" s="91"/>
      <c r="D15" s="91"/>
      <c r="E15" s="91"/>
      <c r="F15" s="15"/>
      <c r="G15" s="16"/>
      <c r="H15" s="17"/>
      <c r="I15" s="16"/>
      <c r="J15" s="11"/>
      <c r="K15" s="30"/>
      <c r="L15" s="30"/>
      <c r="M15" s="15"/>
      <c r="N15" s="17"/>
      <c r="O15" s="17"/>
      <c r="P15" s="16"/>
      <c r="Q15" s="18"/>
      <c r="R15" s="12"/>
      <c r="S15" s="19"/>
    </row>
    <row r="16" spans="1:19" s="2" customFormat="1" ht="17.100000000000001" customHeight="1">
      <c r="A16" s="10" t="str">
        <f t="shared" si="0"/>
        <v/>
      </c>
      <c r="B16" s="26"/>
      <c r="C16" s="91"/>
      <c r="D16" s="91"/>
      <c r="E16" s="91"/>
      <c r="F16" s="15"/>
      <c r="G16" s="16"/>
      <c r="H16" s="17"/>
      <c r="I16" s="16"/>
      <c r="J16" s="11"/>
      <c r="K16" s="30"/>
      <c r="L16" s="30"/>
      <c r="M16" s="15"/>
      <c r="N16" s="17"/>
      <c r="O16" s="17"/>
      <c r="P16" s="16"/>
      <c r="Q16" s="18"/>
      <c r="R16" s="12"/>
      <c r="S16" s="19"/>
    </row>
    <row r="17" spans="1:19" s="2" customFormat="1" ht="17.100000000000001" customHeight="1">
      <c r="A17" s="10" t="str">
        <f t="shared" si="0"/>
        <v/>
      </c>
      <c r="B17" s="26"/>
      <c r="C17" s="91"/>
      <c r="D17" s="91"/>
      <c r="E17" s="91"/>
      <c r="F17" s="15"/>
      <c r="G17" s="16"/>
      <c r="H17" s="17"/>
      <c r="I17" s="16"/>
      <c r="J17" s="11"/>
      <c r="K17" s="30"/>
      <c r="L17" s="30"/>
      <c r="M17" s="15"/>
      <c r="N17" s="17"/>
      <c r="O17" s="17"/>
      <c r="P17" s="16"/>
      <c r="Q17" s="18"/>
      <c r="R17" s="12"/>
      <c r="S17" s="19"/>
    </row>
    <row r="18" spans="1:19" s="2" customFormat="1" ht="17.100000000000001" customHeight="1">
      <c r="A18" s="10" t="str">
        <f t="shared" si="0"/>
        <v/>
      </c>
      <c r="B18" s="26"/>
      <c r="C18" s="91"/>
      <c r="D18" s="91"/>
      <c r="E18" s="91"/>
      <c r="F18" s="15"/>
      <c r="G18" s="16"/>
      <c r="H18" s="17"/>
      <c r="I18" s="16"/>
      <c r="J18" s="11"/>
      <c r="K18" s="30"/>
      <c r="L18" s="30"/>
      <c r="M18" s="15"/>
      <c r="N18" s="17"/>
      <c r="O18" s="17"/>
      <c r="P18" s="16"/>
      <c r="Q18" s="18"/>
      <c r="R18" s="12"/>
      <c r="S18" s="19"/>
    </row>
    <row r="19" spans="1:19" s="2" customFormat="1" ht="17.100000000000001" customHeight="1">
      <c r="A19" s="10" t="str">
        <f t="shared" si="0"/>
        <v/>
      </c>
      <c r="B19" s="26"/>
      <c r="C19" s="91"/>
      <c r="D19" s="91"/>
      <c r="E19" s="91"/>
      <c r="F19" s="15"/>
      <c r="G19" s="16"/>
      <c r="H19" s="17"/>
      <c r="I19" s="16"/>
      <c r="J19" s="11"/>
      <c r="K19" s="30"/>
      <c r="L19" s="30"/>
      <c r="M19" s="15"/>
      <c r="N19" s="17"/>
      <c r="O19" s="17"/>
      <c r="P19" s="16"/>
      <c r="Q19" s="18"/>
      <c r="R19" s="12"/>
      <c r="S19" s="19"/>
    </row>
    <row r="20" spans="1:19" s="2" customFormat="1" ht="17.100000000000001" customHeight="1">
      <c r="A20" s="10" t="str">
        <f t="shared" si="0"/>
        <v/>
      </c>
      <c r="B20" s="26"/>
      <c r="C20" s="91"/>
      <c r="D20" s="91"/>
      <c r="E20" s="91"/>
      <c r="F20" s="15"/>
      <c r="G20" s="16"/>
      <c r="H20" s="17"/>
      <c r="I20" s="16"/>
      <c r="J20" s="11"/>
      <c r="K20" s="30"/>
      <c r="L20" s="30"/>
      <c r="M20" s="15"/>
      <c r="N20" s="17"/>
      <c r="O20" s="17"/>
      <c r="P20" s="16"/>
      <c r="Q20" s="18"/>
      <c r="R20" s="12"/>
      <c r="S20" s="19"/>
    </row>
    <row r="21" spans="1:19" s="2" customFormat="1" ht="17.100000000000001" customHeight="1">
      <c r="A21" s="10" t="str">
        <f t="shared" si="0"/>
        <v/>
      </c>
      <c r="B21" s="26"/>
      <c r="C21" s="91"/>
      <c r="D21" s="91"/>
      <c r="E21" s="91"/>
      <c r="F21" s="15"/>
      <c r="G21" s="16"/>
      <c r="H21" s="17"/>
      <c r="I21" s="16"/>
      <c r="J21" s="11"/>
      <c r="K21" s="30"/>
      <c r="L21" s="30"/>
      <c r="M21" s="15"/>
      <c r="N21" s="17"/>
      <c r="O21" s="17"/>
      <c r="P21" s="16"/>
      <c r="Q21" s="18"/>
      <c r="R21" s="12"/>
      <c r="S21" s="19"/>
    </row>
    <row r="22" spans="1:19" s="2" customFormat="1" ht="17.100000000000001" customHeight="1">
      <c r="A22" s="10" t="str">
        <f t="shared" si="0"/>
        <v/>
      </c>
      <c r="B22" s="26"/>
      <c r="C22" s="91"/>
      <c r="D22" s="91"/>
      <c r="E22" s="91"/>
      <c r="F22" s="15"/>
      <c r="G22" s="16"/>
      <c r="H22" s="17"/>
      <c r="I22" s="16"/>
      <c r="J22" s="11"/>
      <c r="K22" s="30"/>
      <c r="L22" s="30"/>
      <c r="M22" s="15"/>
      <c r="N22" s="17"/>
      <c r="O22" s="17"/>
      <c r="P22" s="16"/>
      <c r="Q22" s="18"/>
      <c r="R22" s="12"/>
      <c r="S22" s="19"/>
    </row>
    <row r="23" spans="1:19" s="2" customFormat="1" ht="17.100000000000001" customHeight="1">
      <c r="A23" s="10" t="str">
        <f t="shared" si="0"/>
        <v/>
      </c>
      <c r="B23" s="26"/>
      <c r="C23" s="91"/>
      <c r="D23" s="91"/>
      <c r="E23" s="91"/>
      <c r="F23" s="15"/>
      <c r="G23" s="16"/>
      <c r="H23" s="17"/>
      <c r="I23" s="16"/>
      <c r="J23" s="11"/>
      <c r="K23" s="30"/>
      <c r="L23" s="30"/>
      <c r="M23" s="15"/>
      <c r="N23" s="17"/>
      <c r="O23" s="17"/>
      <c r="P23" s="16"/>
      <c r="Q23" s="18"/>
      <c r="R23" s="12"/>
      <c r="S23" s="19"/>
    </row>
    <row r="24" spans="1:19" s="2" customFormat="1" ht="17.100000000000001" customHeight="1">
      <c r="A24" s="10" t="str">
        <f t="shared" si="0"/>
        <v/>
      </c>
      <c r="B24" s="26"/>
      <c r="C24" s="91"/>
      <c r="D24" s="91"/>
      <c r="E24" s="91"/>
      <c r="F24" s="15"/>
      <c r="G24" s="16"/>
      <c r="H24" s="17"/>
      <c r="I24" s="16"/>
      <c r="J24" s="11"/>
      <c r="K24" s="30"/>
      <c r="L24" s="30"/>
      <c r="M24" s="15"/>
      <c r="N24" s="17"/>
      <c r="O24" s="17"/>
      <c r="P24" s="16"/>
      <c r="Q24" s="18"/>
      <c r="R24" s="12"/>
      <c r="S24" s="19"/>
    </row>
    <row r="25" spans="1:19" s="2" customFormat="1" ht="17.100000000000001" customHeight="1">
      <c r="A25" s="10" t="str">
        <f t="shared" si="0"/>
        <v/>
      </c>
      <c r="B25" s="26"/>
      <c r="C25" s="91"/>
      <c r="D25" s="91"/>
      <c r="E25" s="91"/>
      <c r="F25" s="15"/>
      <c r="G25" s="16"/>
      <c r="H25" s="17"/>
      <c r="I25" s="16"/>
      <c r="J25" s="11"/>
      <c r="K25" s="30"/>
      <c r="L25" s="30"/>
      <c r="M25" s="15"/>
      <c r="N25" s="17"/>
      <c r="O25" s="17"/>
      <c r="P25" s="16"/>
      <c r="Q25" s="18"/>
      <c r="R25" s="12"/>
      <c r="S25" s="19"/>
    </row>
    <row r="26" spans="1:19" s="2" customFormat="1" ht="17.100000000000001" customHeight="1">
      <c r="A26" s="10" t="str">
        <f t="shared" si="0"/>
        <v/>
      </c>
      <c r="B26" s="26"/>
      <c r="C26" s="91"/>
      <c r="D26" s="91"/>
      <c r="E26" s="91"/>
      <c r="F26" s="15"/>
      <c r="G26" s="16"/>
      <c r="H26" s="17"/>
      <c r="I26" s="16"/>
      <c r="J26" s="11"/>
      <c r="K26" s="30"/>
      <c r="L26" s="30"/>
      <c r="M26" s="15"/>
      <c r="N26" s="17"/>
      <c r="O26" s="17"/>
      <c r="P26" s="16"/>
      <c r="Q26" s="18"/>
      <c r="R26" s="12"/>
      <c r="S26" s="19"/>
    </row>
    <row r="27" spans="1:19" s="2" customFormat="1" ht="17.100000000000001" customHeight="1">
      <c r="A27" s="10" t="str">
        <f t="shared" si="0"/>
        <v/>
      </c>
      <c r="B27" s="92"/>
      <c r="C27" s="91"/>
      <c r="D27" s="91"/>
      <c r="E27" s="91"/>
      <c r="F27" s="15"/>
      <c r="G27" s="16"/>
      <c r="H27" s="17"/>
      <c r="I27" s="16"/>
      <c r="J27" s="11"/>
      <c r="K27" s="30"/>
      <c r="L27" s="30"/>
      <c r="M27" s="15"/>
      <c r="N27" s="17"/>
      <c r="O27" s="17"/>
      <c r="P27" s="16"/>
      <c r="Q27" s="18"/>
      <c r="R27" s="12"/>
      <c r="S27" s="19"/>
    </row>
    <row r="28" spans="1:19" ht="17.100000000000001" customHeight="1">
      <c r="A28" s="10" t="str">
        <f t="shared" si="0"/>
        <v/>
      </c>
      <c r="B28" s="27"/>
      <c r="C28" s="93"/>
      <c r="D28" s="93"/>
      <c r="E28" s="93"/>
      <c r="F28" s="20"/>
      <c r="G28" s="21"/>
      <c r="H28" s="22"/>
      <c r="I28" s="21"/>
      <c r="J28" s="13"/>
      <c r="K28" s="31"/>
      <c r="L28" s="31"/>
      <c r="M28" s="20"/>
      <c r="N28" s="22"/>
      <c r="O28" s="22"/>
      <c r="P28" s="21"/>
      <c r="Q28" s="23"/>
      <c r="R28" s="14"/>
      <c r="S28" s="24"/>
    </row>
    <row r="29" spans="1:19" ht="17.100000000000001" customHeight="1">
      <c r="A29" s="10" t="str">
        <f t="shared" si="0"/>
        <v/>
      </c>
      <c r="B29" s="27"/>
      <c r="C29" s="93"/>
      <c r="D29" s="93"/>
      <c r="E29" s="93"/>
      <c r="F29" s="20"/>
      <c r="G29" s="21"/>
      <c r="H29" s="22"/>
      <c r="I29" s="21"/>
      <c r="J29" s="13"/>
      <c r="K29" s="31"/>
      <c r="L29" s="31"/>
      <c r="M29" s="20"/>
      <c r="N29" s="22"/>
      <c r="O29" s="22"/>
      <c r="P29" s="21"/>
      <c r="Q29" s="23"/>
      <c r="R29" s="14"/>
      <c r="S29" s="24"/>
    </row>
    <row r="30" spans="1:19" ht="17.100000000000001" customHeight="1">
      <c r="A30" s="10" t="str">
        <f t="shared" si="0"/>
        <v/>
      </c>
      <c r="B30" s="27"/>
      <c r="C30" s="93"/>
      <c r="D30" s="93"/>
      <c r="E30" s="93"/>
      <c r="F30" s="20"/>
      <c r="G30" s="21"/>
      <c r="H30" s="22"/>
      <c r="I30" s="21"/>
      <c r="J30" s="13"/>
      <c r="K30" s="31"/>
      <c r="L30" s="31"/>
      <c r="M30" s="20"/>
      <c r="N30" s="22"/>
      <c r="O30" s="22"/>
      <c r="P30" s="21"/>
      <c r="Q30" s="23"/>
      <c r="R30" s="14"/>
      <c r="S30" s="24"/>
    </row>
    <row r="31" spans="1:19" ht="17.100000000000001" customHeight="1">
      <c r="A31" s="10" t="str">
        <f t="shared" si="0"/>
        <v/>
      </c>
      <c r="B31" s="92"/>
      <c r="C31" s="93"/>
      <c r="D31" s="93"/>
      <c r="E31" s="93"/>
      <c r="F31" s="20"/>
      <c r="G31" s="21"/>
      <c r="H31" s="22"/>
      <c r="I31" s="21"/>
      <c r="J31" s="13"/>
      <c r="K31" s="31"/>
      <c r="L31" s="31"/>
      <c r="M31" s="20"/>
      <c r="N31" s="22"/>
      <c r="O31" s="22"/>
      <c r="P31" s="21"/>
      <c r="Q31" s="23"/>
      <c r="R31" s="14"/>
      <c r="S31" s="24"/>
    </row>
    <row r="32" spans="1:19" ht="17.100000000000001" customHeight="1">
      <c r="A32" s="10" t="str">
        <f t="shared" si="0"/>
        <v/>
      </c>
      <c r="B32" s="27"/>
      <c r="C32" s="93"/>
      <c r="D32" s="93"/>
      <c r="E32" s="93"/>
      <c r="F32" s="20"/>
      <c r="G32" s="21"/>
      <c r="H32" s="22"/>
      <c r="I32" s="21"/>
      <c r="J32" s="13"/>
      <c r="K32" s="31"/>
      <c r="L32" s="31"/>
      <c r="M32" s="20"/>
      <c r="N32" s="22"/>
      <c r="O32" s="22"/>
      <c r="P32" s="21"/>
      <c r="Q32" s="23"/>
      <c r="R32" s="14"/>
      <c r="S32" s="24"/>
    </row>
    <row r="33" spans="1:19" ht="17.100000000000001" customHeight="1">
      <c r="A33" s="10" t="str">
        <f t="shared" si="0"/>
        <v/>
      </c>
      <c r="B33" s="27"/>
      <c r="C33" s="93"/>
      <c r="D33" s="93"/>
      <c r="E33" s="93"/>
      <c r="F33" s="20"/>
      <c r="G33" s="21"/>
      <c r="H33" s="22"/>
      <c r="I33" s="21"/>
      <c r="J33" s="13"/>
      <c r="K33" s="31"/>
      <c r="L33" s="31"/>
      <c r="M33" s="20"/>
      <c r="N33" s="22"/>
      <c r="O33" s="22"/>
      <c r="P33" s="21"/>
      <c r="Q33" s="23"/>
      <c r="R33" s="14"/>
      <c r="S33" s="24"/>
    </row>
    <row r="34" spans="1:19" ht="17.100000000000001" customHeight="1">
      <c r="A34" s="10" t="str">
        <f t="shared" si="0"/>
        <v/>
      </c>
      <c r="B34" s="27"/>
      <c r="C34" s="93"/>
      <c r="D34" s="93"/>
      <c r="E34" s="93"/>
      <c r="F34" s="20"/>
      <c r="G34" s="21"/>
      <c r="H34" s="22"/>
      <c r="I34" s="21"/>
      <c r="J34" s="13"/>
      <c r="K34" s="31"/>
      <c r="L34" s="31"/>
      <c r="M34" s="20"/>
      <c r="N34" s="22"/>
      <c r="O34" s="22"/>
      <c r="P34" s="21"/>
      <c r="Q34" s="23"/>
      <c r="R34" s="14"/>
      <c r="S34" s="24"/>
    </row>
    <row r="35" spans="1:19" ht="17.100000000000001" customHeight="1">
      <c r="A35" s="10" t="str">
        <f t="shared" si="0"/>
        <v/>
      </c>
      <c r="B35" s="27"/>
      <c r="C35" s="93"/>
      <c r="D35" s="93"/>
      <c r="E35" s="93"/>
      <c r="F35" s="20"/>
      <c r="G35" s="21"/>
      <c r="H35" s="22"/>
      <c r="I35" s="21"/>
      <c r="J35" s="13"/>
      <c r="K35" s="31"/>
      <c r="L35" s="31"/>
      <c r="M35" s="20"/>
      <c r="N35" s="22"/>
      <c r="O35" s="22"/>
      <c r="P35" s="21"/>
      <c r="Q35" s="23"/>
      <c r="R35" s="14"/>
      <c r="S35" s="24"/>
    </row>
    <row r="36" spans="1:19" ht="17.100000000000001" customHeight="1" thickBot="1">
      <c r="A36" s="33" t="s">
        <v>29</v>
      </c>
      <c r="B36" s="28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s="3" customFormat="1" ht="36" customHeight="1">
      <c r="A37" s="11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8" customHeight="1">
      <c r="A38" s="6" t="str">
        <f>IF(LEN(A2)&gt;0,"資料來源：","")</f>
        <v>資料來源：</v>
      </c>
      <c r="B38" s="6"/>
      <c r="C38" s="120" t="str">
        <f>IF(LEN(A2)&gt;0,A2,"")</f>
        <v>依據各公所報送本府資料彙編。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s="8" customFormat="1" ht="87" customHeight="1">
      <c r="A39" s="7" t="str">
        <f>IF(LEN(A2)&gt;0,"填表說明：","")</f>
        <v>填表說明：</v>
      </c>
      <c r="B39" s="7"/>
      <c r="C39" s="102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</sheetData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</mergeCells>
  <phoneticPr fontId="6" type="noConversion"/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9"/>
  <sheetViews>
    <sheetView topLeftCell="A3" workbookViewId="0">
      <selection activeCell="A6" sqref="A6:IV6"/>
    </sheetView>
  </sheetViews>
  <sheetFormatPr defaultRowHeight="12"/>
  <cols>
    <col min="1" max="1" width="15.140625" customWidth="1"/>
    <col min="2" max="2" width="15.140625" hidden="1" customWidth="1"/>
    <col min="3" max="3" width="18.85546875" customWidth="1"/>
    <col min="4" max="4" width="15" customWidth="1"/>
    <col min="5" max="5" width="8.85546875" customWidth="1"/>
    <col min="6" max="6" width="13.85546875" customWidth="1"/>
    <col min="7" max="16" width="10.85546875" customWidth="1"/>
    <col min="17" max="19" width="16.28515625" customWidth="1"/>
  </cols>
  <sheetData>
    <row r="1" spans="1:19" s="4" customFormat="1" ht="31.5" hidden="1" customHeight="1">
      <c r="A1" s="4" t="s">
        <v>30</v>
      </c>
      <c r="B1" s="4" t="s">
        <v>23</v>
      </c>
      <c r="C1" s="4" t="s">
        <v>24</v>
      </c>
      <c r="D1" s="4" t="s">
        <v>25</v>
      </c>
      <c r="E1" s="48" t="s">
        <v>26</v>
      </c>
      <c r="F1" s="49" t="s">
        <v>27</v>
      </c>
      <c r="G1" s="4" t="s">
        <v>79</v>
      </c>
      <c r="M1" s="5"/>
      <c r="S1" s="5"/>
    </row>
    <row r="2" spans="1:19" s="4" customFormat="1" ht="28.5" hidden="1" customHeight="1">
      <c r="A2" s="4" t="s">
        <v>28</v>
      </c>
      <c r="B2" s="4" t="s">
        <v>80</v>
      </c>
      <c r="C2" s="84" t="s">
        <v>21</v>
      </c>
      <c r="M2" s="5"/>
      <c r="S2" s="5"/>
    </row>
    <row r="3" spans="1:19" ht="18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5"/>
      <c r="B4" s="85"/>
      <c r="C4" s="85"/>
      <c r="D4" s="121"/>
      <c r="E4" s="121"/>
      <c r="F4" s="121"/>
      <c r="G4" s="121"/>
      <c r="H4" s="122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36" customHeight="1">
      <c r="A5" s="123" t="str">
        <f>F1</f>
        <v>花蓮縣遭受災害救助情形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24" customHeight="1" thickBot="1">
      <c r="A6" s="124" t="str">
        <f>G1</f>
        <v>中華民國108年第3季( 7月至9月 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s="1" customFormat="1" ht="20.100000000000001" customHeight="1">
      <c r="A7" s="125" t="s">
        <v>0</v>
      </c>
      <c r="B7" s="25"/>
      <c r="C7" s="128" t="s">
        <v>1</v>
      </c>
      <c r="D7" s="131" t="s">
        <v>4</v>
      </c>
      <c r="E7" s="134" t="s">
        <v>15</v>
      </c>
      <c r="F7" s="135"/>
      <c r="G7" s="134" t="s">
        <v>13</v>
      </c>
      <c r="H7" s="135"/>
      <c r="I7" s="135"/>
      <c r="J7" s="135"/>
      <c r="K7" s="134" t="s">
        <v>71</v>
      </c>
      <c r="L7" s="135"/>
      <c r="M7" s="135"/>
      <c r="N7" s="135"/>
      <c r="O7" s="134" t="s">
        <v>14</v>
      </c>
      <c r="P7" s="135"/>
      <c r="Q7" s="103" t="s">
        <v>11</v>
      </c>
      <c r="R7" s="104"/>
      <c r="S7" s="104"/>
    </row>
    <row r="8" spans="1:19" s="1" customFormat="1" ht="20.100000000000001" customHeight="1">
      <c r="A8" s="126"/>
      <c r="B8" s="85"/>
      <c r="C8" s="129"/>
      <c r="D8" s="132"/>
      <c r="E8" s="105" t="s">
        <v>16</v>
      </c>
      <c r="F8" s="107" t="s">
        <v>20</v>
      </c>
      <c r="G8" s="105" t="s">
        <v>12</v>
      </c>
      <c r="H8" s="105" t="s">
        <v>5</v>
      </c>
      <c r="I8" s="105" t="s">
        <v>6</v>
      </c>
      <c r="J8" s="105" t="s">
        <v>7</v>
      </c>
      <c r="K8" s="105" t="s">
        <v>2</v>
      </c>
      <c r="L8" s="109"/>
      <c r="M8" s="110" t="s">
        <v>3</v>
      </c>
      <c r="N8" s="109"/>
      <c r="O8" s="109"/>
      <c r="P8" s="109"/>
      <c r="Q8" s="111" t="s">
        <v>8</v>
      </c>
      <c r="R8" s="113" t="s">
        <v>9</v>
      </c>
      <c r="S8" s="115" t="s">
        <v>10</v>
      </c>
    </row>
    <row r="9" spans="1:19" s="1" customFormat="1" ht="20.100000000000001" customHeight="1" thickBot="1">
      <c r="A9" s="127"/>
      <c r="B9" s="9"/>
      <c r="C9" s="130"/>
      <c r="D9" s="133"/>
      <c r="E9" s="106"/>
      <c r="F9" s="108"/>
      <c r="G9" s="106"/>
      <c r="H9" s="106"/>
      <c r="I9" s="106"/>
      <c r="J9" s="106"/>
      <c r="K9" s="32" t="s">
        <v>17</v>
      </c>
      <c r="L9" s="32" t="s">
        <v>18</v>
      </c>
      <c r="M9" s="32" t="s">
        <v>17</v>
      </c>
      <c r="N9" s="32" t="s">
        <v>19</v>
      </c>
      <c r="O9" s="32" t="s">
        <v>17</v>
      </c>
      <c r="P9" s="32" t="s">
        <v>18</v>
      </c>
      <c r="Q9" s="112"/>
      <c r="R9" s="114"/>
      <c r="S9" s="116"/>
    </row>
    <row r="10" spans="1:19" s="2" customFormat="1" ht="17.100000000000001" customHeight="1">
      <c r="A10" s="29" t="str">
        <f>IF(LEN(B10)&gt;0,B10,"合計")</f>
        <v>合計</v>
      </c>
      <c r="B10" s="87"/>
      <c r="C10" s="88"/>
      <c r="D10" s="88"/>
      <c r="E10" s="34">
        <v>22</v>
      </c>
      <c r="F10" s="35">
        <v>171</v>
      </c>
      <c r="G10" s="37">
        <v>0</v>
      </c>
      <c r="H10" s="36">
        <v>0</v>
      </c>
      <c r="I10" s="37">
        <v>0</v>
      </c>
      <c r="J10" s="38">
        <v>0</v>
      </c>
      <c r="K10" s="47">
        <v>0</v>
      </c>
      <c r="L10" s="47">
        <v>0</v>
      </c>
      <c r="M10" s="46">
        <v>0</v>
      </c>
      <c r="N10" s="36">
        <v>0</v>
      </c>
      <c r="O10" s="36">
        <v>0</v>
      </c>
      <c r="P10" s="37">
        <v>0</v>
      </c>
      <c r="Q10" s="96">
        <v>0</v>
      </c>
      <c r="R10" s="44">
        <v>0</v>
      </c>
      <c r="S10" s="43">
        <v>0</v>
      </c>
    </row>
    <row r="11" spans="1:19" s="2" customFormat="1" ht="17.100000000000001" customHeight="1">
      <c r="A11" s="10" t="str">
        <f>IF(LEN(B11)&gt;0,B11,"")</f>
        <v>鳳林鎮</v>
      </c>
      <c r="B11" s="26" t="s">
        <v>81</v>
      </c>
      <c r="C11" s="89" t="s">
        <v>82</v>
      </c>
      <c r="D11" s="90">
        <v>1080824</v>
      </c>
      <c r="E11" s="34">
        <v>1</v>
      </c>
      <c r="F11" s="35">
        <v>20</v>
      </c>
      <c r="G11" s="37">
        <v>0</v>
      </c>
      <c r="H11" s="36">
        <v>0</v>
      </c>
      <c r="I11" s="37">
        <v>0</v>
      </c>
      <c r="J11" s="38">
        <v>0</v>
      </c>
      <c r="K11" s="47">
        <v>0</v>
      </c>
      <c r="L11" s="47">
        <v>0</v>
      </c>
      <c r="M11" s="46">
        <v>0</v>
      </c>
      <c r="N11" s="36">
        <v>0</v>
      </c>
      <c r="O11" s="36">
        <v>0</v>
      </c>
      <c r="P11" s="37">
        <v>0</v>
      </c>
      <c r="Q11" s="96">
        <v>0</v>
      </c>
      <c r="R11" s="44">
        <v>0</v>
      </c>
      <c r="S11" s="44">
        <v>0</v>
      </c>
    </row>
    <row r="12" spans="1:19" s="2" customFormat="1" ht="17.100000000000001" customHeight="1">
      <c r="A12" s="10" t="str">
        <f t="shared" ref="A12:A35" si="0">IF(LEN(B12)&gt;0,B12,"")</f>
        <v>鳳林鎮</v>
      </c>
      <c r="B12" s="26" t="s">
        <v>81</v>
      </c>
      <c r="C12" s="89" t="s">
        <v>83</v>
      </c>
      <c r="D12" s="90">
        <v>1080930</v>
      </c>
      <c r="E12" s="34">
        <v>1</v>
      </c>
      <c r="F12" s="35">
        <v>15</v>
      </c>
      <c r="G12" s="37">
        <v>0</v>
      </c>
      <c r="H12" s="36">
        <v>0</v>
      </c>
      <c r="I12" s="37">
        <v>0</v>
      </c>
      <c r="J12" s="38">
        <v>0</v>
      </c>
      <c r="K12" s="47">
        <v>0</v>
      </c>
      <c r="L12" s="47">
        <v>0</v>
      </c>
      <c r="M12" s="46">
        <v>0</v>
      </c>
      <c r="N12" s="36">
        <v>0</v>
      </c>
      <c r="O12" s="36">
        <v>0</v>
      </c>
      <c r="P12" s="37">
        <v>0</v>
      </c>
      <c r="Q12" s="96">
        <v>0</v>
      </c>
      <c r="R12" s="44">
        <v>0</v>
      </c>
      <c r="S12" s="44">
        <v>0</v>
      </c>
    </row>
    <row r="13" spans="1:19" s="2" customFormat="1" ht="17.100000000000001" customHeight="1">
      <c r="A13" s="10" t="str">
        <f t="shared" si="0"/>
        <v>卓溪鄉</v>
      </c>
      <c r="B13" s="26" t="s">
        <v>84</v>
      </c>
      <c r="C13" s="89" t="s">
        <v>83</v>
      </c>
      <c r="D13" s="90">
        <v>1080930</v>
      </c>
      <c r="E13" s="34">
        <v>4</v>
      </c>
      <c r="F13" s="35">
        <v>36</v>
      </c>
      <c r="G13" s="37">
        <v>0</v>
      </c>
      <c r="H13" s="36">
        <v>0</v>
      </c>
      <c r="I13" s="37">
        <v>0</v>
      </c>
      <c r="J13" s="38">
        <v>0</v>
      </c>
      <c r="K13" s="47">
        <v>0</v>
      </c>
      <c r="L13" s="47">
        <v>0</v>
      </c>
      <c r="M13" s="46">
        <v>0</v>
      </c>
      <c r="N13" s="36">
        <v>0</v>
      </c>
      <c r="O13" s="36">
        <v>0</v>
      </c>
      <c r="P13" s="37">
        <v>0</v>
      </c>
      <c r="Q13" s="96">
        <v>0</v>
      </c>
      <c r="R13" s="44">
        <v>0</v>
      </c>
      <c r="S13" s="44">
        <v>0</v>
      </c>
    </row>
    <row r="14" spans="1:19" s="2" customFormat="1" ht="17.100000000000001" customHeight="1">
      <c r="A14" s="10" t="str">
        <f t="shared" si="0"/>
        <v>豐濱鄉</v>
      </c>
      <c r="B14" s="26" t="s">
        <v>22</v>
      </c>
      <c r="C14" s="89" t="s">
        <v>82</v>
      </c>
      <c r="D14" s="90">
        <v>1080824</v>
      </c>
      <c r="E14" s="34">
        <v>7</v>
      </c>
      <c r="F14" s="35">
        <v>42</v>
      </c>
      <c r="G14" s="37">
        <v>0</v>
      </c>
      <c r="H14" s="36">
        <v>0</v>
      </c>
      <c r="I14" s="37">
        <v>0</v>
      </c>
      <c r="J14" s="38">
        <v>0</v>
      </c>
      <c r="K14" s="47">
        <v>0</v>
      </c>
      <c r="L14" s="47">
        <v>0</v>
      </c>
      <c r="M14" s="46">
        <v>0</v>
      </c>
      <c r="N14" s="36">
        <v>0</v>
      </c>
      <c r="O14" s="36">
        <v>0</v>
      </c>
      <c r="P14" s="37">
        <v>0</v>
      </c>
      <c r="Q14" s="96">
        <v>0</v>
      </c>
      <c r="R14" s="44">
        <v>0</v>
      </c>
      <c r="S14" s="44">
        <v>0</v>
      </c>
    </row>
    <row r="15" spans="1:19" s="2" customFormat="1" ht="17.100000000000001" customHeight="1">
      <c r="A15" s="10" t="str">
        <f t="shared" si="0"/>
        <v>豐濱鄉</v>
      </c>
      <c r="B15" s="26" t="s">
        <v>22</v>
      </c>
      <c r="C15" s="89" t="s">
        <v>83</v>
      </c>
      <c r="D15" s="90">
        <v>1080930</v>
      </c>
      <c r="E15" s="34">
        <v>7</v>
      </c>
      <c r="F15" s="35">
        <v>40</v>
      </c>
      <c r="G15" s="37">
        <v>0</v>
      </c>
      <c r="H15" s="36">
        <v>0</v>
      </c>
      <c r="I15" s="37">
        <v>0</v>
      </c>
      <c r="J15" s="38">
        <v>0</v>
      </c>
      <c r="K15" s="47">
        <v>0</v>
      </c>
      <c r="L15" s="47">
        <v>0</v>
      </c>
      <c r="M15" s="46">
        <v>0</v>
      </c>
      <c r="N15" s="36">
        <v>0</v>
      </c>
      <c r="O15" s="36">
        <v>0</v>
      </c>
      <c r="P15" s="37">
        <v>0</v>
      </c>
      <c r="Q15" s="96">
        <v>0</v>
      </c>
      <c r="R15" s="44">
        <v>0</v>
      </c>
      <c r="S15" s="44">
        <v>0</v>
      </c>
    </row>
    <row r="16" spans="1:19" s="2" customFormat="1" ht="17.100000000000001" customHeight="1">
      <c r="A16" s="10" t="str">
        <f t="shared" si="0"/>
        <v>富里鄉</v>
      </c>
      <c r="B16" s="26" t="s">
        <v>85</v>
      </c>
      <c r="C16" s="89" t="s">
        <v>82</v>
      </c>
      <c r="D16" s="90">
        <v>1080824</v>
      </c>
      <c r="E16" s="34">
        <v>1</v>
      </c>
      <c r="F16" s="35">
        <v>14</v>
      </c>
      <c r="G16" s="37">
        <v>0</v>
      </c>
      <c r="H16" s="36">
        <v>0</v>
      </c>
      <c r="I16" s="37">
        <v>0</v>
      </c>
      <c r="J16" s="38">
        <v>0</v>
      </c>
      <c r="K16" s="47">
        <v>0</v>
      </c>
      <c r="L16" s="47">
        <v>0</v>
      </c>
      <c r="M16" s="46">
        <v>0</v>
      </c>
      <c r="N16" s="36">
        <v>0</v>
      </c>
      <c r="O16" s="36">
        <v>0</v>
      </c>
      <c r="P16" s="37">
        <v>0</v>
      </c>
      <c r="Q16" s="96">
        <v>0</v>
      </c>
      <c r="R16" s="44">
        <v>0</v>
      </c>
      <c r="S16" s="44">
        <v>0</v>
      </c>
    </row>
    <row r="17" spans="1:19" s="2" customFormat="1" ht="17.100000000000001" customHeight="1">
      <c r="A17" s="10" t="str">
        <f t="shared" si="0"/>
        <v>光復鄉</v>
      </c>
      <c r="B17" s="26" t="s">
        <v>86</v>
      </c>
      <c r="C17" s="89" t="s">
        <v>83</v>
      </c>
      <c r="D17" s="90">
        <v>1080930</v>
      </c>
      <c r="E17" s="34">
        <v>1</v>
      </c>
      <c r="F17" s="35">
        <v>4</v>
      </c>
      <c r="G17" s="37">
        <v>0</v>
      </c>
      <c r="H17" s="36">
        <v>0</v>
      </c>
      <c r="I17" s="37">
        <v>0</v>
      </c>
      <c r="J17" s="38">
        <v>0</v>
      </c>
      <c r="K17" s="47">
        <v>0</v>
      </c>
      <c r="L17" s="47">
        <v>0</v>
      </c>
      <c r="M17" s="46">
        <v>0</v>
      </c>
      <c r="N17" s="36">
        <v>0</v>
      </c>
      <c r="O17" s="36">
        <v>0</v>
      </c>
      <c r="P17" s="37">
        <v>0</v>
      </c>
      <c r="Q17" s="96">
        <v>0</v>
      </c>
      <c r="R17" s="44">
        <v>0</v>
      </c>
      <c r="S17" s="44">
        <v>0</v>
      </c>
    </row>
    <row r="18" spans="1:19" s="2" customFormat="1" ht="17.100000000000001" customHeight="1">
      <c r="A18" s="10" t="str">
        <f t="shared" si="0"/>
        <v/>
      </c>
      <c r="B18" s="26"/>
      <c r="C18" s="91"/>
      <c r="D18" s="91"/>
      <c r="E18" s="91"/>
      <c r="F18" s="15"/>
      <c r="G18" s="16"/>
      <c r="H18" s="17"/>
      <c r="I18" s="16"/>
      <c r="J18" s="11"/>
      <c r="K18" s="30"/>
      <c r="L18" s="30"/>
      <c r="M18" s="15"/>
      <c r="N18" s="17"/>
      <c r="O18" s="17"/>
      <c r="P18" s="16"/>
      <c r="Q18" s="18"/>
      <c r="R18" s="12"/>
      <c r="S18" s="19"/>
    </row>
    <row r="19" spans="1:19" s="2" customFormat="1" ht="17.100000000000001" customHeight="1">
      <c r="A19" s="10" t="str">
        <f t="shared" si="0"/>
        <v/>
      </c>
      <c r="B19" s="26"/>
      <c r="C19" s="91"/>
      <c r="D19" s="91"/>
      <c r="E19" s="91"/>
      <c r="F19" s="15"/>
      <c r="G19" s="16"/>
      <c r="H19" s="17"/>
      <c r="I19" s="16"/>
      <c r="J19" s="11"/>
      <c r="K19" s="30"/>
      <c r="L19" s="30"/>
      <c r="M19" s="15"/>
      <c r="N19" s="17"/>
      <c r="O19" s="17"/>
      <c r="P19" s="16"/>
      <c r="Q19" s="18"/>
      <c r="R19" s="12"/>
      <c r="S19" s="19"/>
    </row>
    <row r="20" spans="1:19" s="2" customFormat="1" ht="17.100000000000001" customHeight="1">
      <c r="A20" s="10" t="str">
        <f t="shared" si="0"/>
        <v/>
      </c>
      <c r="B20" s="26"/>
      <c r="C20" s="91"/>
      <c r="D20" s="91"/>
      <c r="E20" s="91"/>
      <c r="F20" s="15"/>
      <c r="G20" s="16"/>
      <c r="H20" s="17"/>
      <c r="I20" s="16"/>
      <c r="J20" s="11"/>
      <c r="K20" s="30"/>
      <c r="L20" s="30"/>
      <c r="M20" s="15"/>
      <c r="N20" s="17"/>
      <c r="O20" s="17"/>
      <c r="P20" s="16"/>
      <c r="Q20" s="18"/>
      <c r="R20" s="12"/>
      <c r="S20" s="19"/>
    </row>
    <row r="21" spans="1:19" s="2" customFormat="1" ht="17.100000000000001" customHeight="1">
      <c r="A21" s="10" t="str">
        <f t="shared" si="0"/>
        <v/>
      </c>
      <c r="B21" s="26"/>
      <c r="C21" s="91"/>
      <c r="D21" s="91"/>
      <c r="E21" s="91"/>
      <c r="F21" s="15"/>
      <c r="G21" s="16"/>
      <c r="H21" s="17"/>
      <c r="I21" s="16"/>
      <c r="J21" s="11"/>
      <c r="K21" s="30"/>
      <c r="L21" s="30"/>
      <c r="M21" s="15"/>
      <c r="N21" s="17"/>
      <c r="O21" s="17"/>
      <c r="P21" s="16"/>
      <c r="Q21" s="18"/>
      <c r="R21" s="12"/>
      <c r="S21" s="19"/>
    </row>
    <row r="22" spans="1:19" s="2" customFormat="1" ht="17.100000000000001" customHeight="1">
      <c r="A22" s="10" t="str">
        <f t="shared" si="0"/>
        <v/>
      </c>
      <c r="B22" s="26"/>
      <c r="C22" s="91"/>
      <c r="D22" s="91"/>
      <c r="E22" s="91"/>
      <c r="F22" s="15"/>
      <c r="G22" s="16"/>
      <c r="H22" s="17"/>
      <c r="I22" s="16"/>
      <c r="J22" s="11"/>
      <c r="K22" s="30"/>
      <c r="L22" s="30"/>
      <c r="M22" s="15"/>
      <c r="N22" s="17"/>
      <c r="O22" s="17"/>
      <c r="P22" s="16"/>
      <c r="Q22" s="18"/>
      <c r="R22" s="12"/>
      <c r="S22" s="19"/>
    </row>
    <row r="23" spans="1:19" s="2" customFormat="1" ht="17.100000000000001" customHeight="1">
      <c r="A23" s="10" t="str">
        <f t="shared" si="0"/>
        <v/>
      </c>
      <c r="B23" s="26"/>
      <c r="C23" s="91"/>
      <c r="D23" s="91"/>
      <c r="E23" s="91"/>
      <c r="F23" s="15"/>
      <c r="G23" s="16"/>
      <c r="H23" s="17"/>
      <c r="I23" s="16"/>
      <c r="J23" s="11"/>
      <c r="K23" s="30"/>
      <c r="L23" s="30"/>
      <c r="M23" s="15"/>
      <c r="N23" s="17"/>
      <c r="O23" s="17"/>
      <c r="P23" s="16"/>
      <c r="Q23" s="18"/>
      <c r="R23" s="12"/>
      <c r="S23" s="19"/>
    </row>
    <row r="24" spans="1:19" s="2" customFormat="1" ht="17.100000000000001" customHeight="1">
      <c r="A24" s="10" t="str">
        <f t="shared" si="0"/>
        <v/>
      </c>
      <c r="B24" s="26"/>
      <c r="C24" s="91"/>
      <c r="D24" s="91"/>
      <c r="E24" s="91"/>
      <c r="F24" s="15"/>
      <c r="G24" s="16"/>
      <c r="H24" s="17"/>
      <c r="I24" s="16"/>
      <c r="J24" s="11"/>
      <c r="K24" s="30"/>
      <c r="L24" s="30"/>
      <c r="M24" s="15"/>
      <c r="N24" s="17"/>
      <c r="O24" s="17"/>
      <c r="P24" s="16"/>
      <c r="Q24" s="18"/>
      <c r="R24" s="12"/>
      <c r="S24" s="19"/>
    </row>
    <row r="25" spans="1:19" s="2" customFormat="1" ht="17.100000000000001" customHeight="1">
      <c r="A25" s="10" t="str">
        <f t="shared" si="0"/>
        <v/>
      </c>
      <c r="B25" s="26"/>
      <c r="C25" s="91"/>
      <c r="D25" s="91"/>
      <c r="E25" s="91"/>
      <c r="F25" s="15"/>
      <c r="G25" s="16"/>
      <c r="H25" s="17"/>
      <c r="I25" s="16"/>
      <c r="J25" s="11"/>
      <c r="K25" s="30"/>
      <c r="L25" s="30"/>
      <c r="M25" s="15"/>
      <c r="N25" s="17"/>
      <c r="O25" s="17"/>
      <c r="P25" s="16"/>
      <c r="Q25" s="18"/>
      <c r="R25" s="12"/>
      <c r="S25" s="19"/>
    </row>
    <row r="26" spans="1:19" s="2" customFormat="1" ht="17.100000000000001" customHeight="1">
      <c r="A26" s="10" t="str">
        <f t="shared" si="0"/>
        <v/>
      </c>
      <c r="B26" s="26"/>
      <c r="C26" s="91"/>
      <c r="D26" s="91"/>
      <c r="E26" s="91"/>
      <c r="F26" s="15"/>
      <c r="G26" s="16"/>
      <c r="H26" s="17"/>
      <c r="I26" s="16"/>
      <c r="J26" s="11"/>
      <c r="K26" s="30"/>
      <c r="L26" s="30"/>
      <c r="M26" s="15"/>
      <c r="N26" s="17"/>
      <c r="O26" s="17"/>
      <c r="P26" s="16"/>
      <c r="Q26" s="18"/>
      <c r="R26" s="12"/>
      <c r="S26" s="19"/>
    </row>
    <row r="27" spans="1:19" s="2" customFormat="1" ht="17.100000000000001" customHeight="1">
      <c r="A27" s="10" t="str">
        <f t="shared" si="0"/>
        <v/>
      </c>
      <c r="B27" s="92"/>
      <c r="C27" s="91"/>
      <c r="D27" s="91"/>
      <c r="E27" s="91"/>
      <c r="F27" s="15"/>
      <c r="G27" s="16"/>
      <c r="H27" s="17"/>
      <c r="I27" s="16"/>
      <c r="J27" s="11"/>
      <c r="K27" s="30"/>
      <c r="L27" s="30"/>
      <c r="M27" s="15"/>
      <c r="N27" s="17"/>
      <c r="O27" s="17"/>
      <c r="P27" s="16"/>
      <c r="Q27" s="18"/>
      <c r="R27" s="12"/>
      <c r="S27" s="19"/>
    </row>
    <row r="28" spans="1:19" ht="17.100000000000001" customHeight="1">
      <c r="A28" s="10" t="str">
        <f t="shared" si="0"/>
        <v/>
      </c>
      <c r="B28" s="27"/>
      <c r="C28" s="93"/>
      <c r="D28" s="93"/>
      <c r="E28" s="93"/>
      <c r="F28" s="20"/>
      <c r="G28" s="21"/>
      <c r="H28" s="22"/>
      <c r="I28" s="21"/>
      <c r="J28" s="13"/>
      <c r="K28" s="31"/>
      <c r="L28" s="31"/>
      <c r="M28" s="20"/>
      <c r="N28" s="22"/>
      <c r="O28" s="22"/>
      <c r="P28" s="21"/>
      <c r="Q28" s="23"/>
      <c r="R28" s="14"/>
      <c r="S28" s="24"/>
    </row>
    <row r="29" spans="1:19" ht="17.100000000000001" customHeight="1">
      <c r="A29" s="10" t="str">
        <f t="shared" si="0"/>
        <v/>
      </c>
      <c r="B29" s="27"/>
      <c r="C29" s="93"/>
      <c r="D29" s="93"/>
      <c r="E29" s="93"/>
      <c r="F29" s="20"/>
      <c r="G29" s="21"/>
      <c r="H29" s="22"/>
      <c r="I29" s="21"/>
      <c r="J29" s="13"/>
      <c r="K29" s="31"/>
      <c r="L29" s="31"/>
      <c r="M29" s="20"/>
      <c r="N29" s="22"/>
      <c r="O29" s="22"/>
      <c r="P29" s="21"/>
      <c r="Q29" s="23"/>
      <c r="R29" s="14"/>
      <c r="S29" s="24"/>
    </row>
    <row r="30" spans="1:19" ht="17.100000000000001" customHeight="1">
      <c r="A30" s="10" t="str">
        <f t="shared" si="0"/>
        <v/>
      </c>
      <c r="B30" s="27"/>
      <c r="C30" s="93"/>
      <c r="D30" s="93"/>
      <c r="E30" s="93"/>
      <c r="F30" s="20"/>
      <c r="G30" s="21"/>
      <c r="H30" s="22"/>
      <c r="I30" s="21"/>
      <c r="J30" s="13"/>
      <c r="K30" s="31"/>
      <c r="L30" s="31"/>
      <c r="M30" s="20"/>
      <c r="N30" s="22"/>
      <c r="O30" s="22"/>
      <c r="P30" s="21"/>
      <c r="Q30" s="23"/>
      <c r="R30" s="14"/>
      <c r="S30" s="24"/>
    </row>
    <row r="31" spans="1:19" ht="17.100000000000001" customHeight="1">
      <c r="A31" s="10" t="str">
        <f t="shared" si="0"/>
        <v/>
      </c>
      <c r="B31" s="92"/>
      <c r="C31" s="93"/>
      <c r="D31" s="93"/>
      <c r="E31" s="93"/>
      <c r="F31" s="20"/>
      <c r="G31" s="21"/>
      <c r="H31" s="22"/>
      <c r="I31" s="21"/>
      <c r="J31" s="13"/>
      <c r="K31" s="31"/>
      <c r="L31" s="31"/>
      <c r="M31" s="20"/>
      <c r="N31" s="22"/>
      <c r="O31" s="22"/>
      <c r="P31" s="21"/>
      <c r="Q31" s="23"/>
      <c r="R31" s="14"/>
      <c r="S31" s="24"/>
    </row>
    <row r="32" spans="1:19" ht="17.100000000000001" customHeight="1">
      <c r="A32" s="10" t="str">
        <f t="shared" si="0"/>
        <v/>
      </c>
      <c r="B32" s="27"/>
      <c r="C32" s="93"/>
      <c r="D32" s="93"/>
      <c r="E32" s="93"/>
      <c r="F32" s="20"/>
      <c r="G32" s="21"/>
      <c r="H32" s="22"/>
      <c r="I32" s="21"/>
      <c r="J32" s="13"/>
      <c r="K32" s="31"/>
      <c r="L32" s="31"/>
      <c r="M32" s="20"/>
      <c r="N32" s="22"/>
      <c r="O32" s="22"/>
      <c r="P32" s="21"/>
      <c r="Q32" s="23"/>
      <c r="R32" s="14"/>
      <c r="S32" s="24"/>
    </row>
    <row r="33" spans="1:19" ht="17.100000000000001" customHeight="1">
      <c r="A33" s="10" t="str">
        <f t="shared" si="0"/>
        <v/>
      </c>
      <c r="B33" s="27"/>
      <c r="C33" s="93"/>
      <c r="D33" s="93"/>
      <c r="E33" s="93"/>
      <c r="F33" s="20"/>
      <c r="G33" s="21"/>
      <c r="H33" s="22"/>
      <c r="I33" s="21"/>
      <c r="J33" s="13"/>
      <c r="K33" s="31"/>
      <c r="L33" s="31"/>
      <c r="M33" s="20"/>
      <c r="N33" s="22"/>
      <c r="O33" s="22"/>
      <c r="P33" s="21"/>
      <c r="Q33" s="23"/>
      <c r="R33" s="14"/>
      <c r="S33" s="24"/>
    </row>
    <row r="34" spans="1:19" ht="17.100000000000001" customHeight="1">
      <c r="A34" s="10" t="str">
        <f t="shared" si="0"/>
        <v/>
      </c>
      <c r="B34" s="27"/>
      <c r="C34" s="93"/>
      <c r="D34" s="93"/>
      <c r="E34" s="93"/>
      <c r="F34" s="20"/>
      <c r="G34" s="21"/>
      <c r="H34" s="22"/>
      <c r="I34" s="21"/>
      <c r="J34" s="13"/>
      <c r="K34" s="31"/>
      <c r="L34" s="31"/>
      <c r="M34" s="20"/>
      <c r="N34" s="22"/>
      <c r="O34" s="22"/>
      <c r="P34" s="21"/>
      <c r="Q34" s="23"/>
      <c r="R34" s="14"/>
      <c r="S34" s="24"/>
    </row>
    <row r="35" spans="1:19" ht="17.100000000000001" customHeight="1">
      <c r="A35" s="10" t="str">
        <f t="shared" si="0"/>
        <v/>
      </c>
      <c r="B35" s="27"/>
      <c r="C35" s="93"/>
      <c r="D35" s="93"/>
      <c r="E35" s="93"/>
      <c r="F35" s="20"/>
      <c r="G35" s="21"/>
      <c r="H35" s="22"/>
      <c r="I35" s="21"/>
      <c r="J35" s="13"/>
      <c r="K35" s="31"/>
      <c r="L35" s="31"/>
      <c r="M35" s="20"/>
      <c r="N35" s="22"/>
      <c r="O35" s="22"/>
      <c r="P35" s="21"/>
      <c r="Q35" s="23"/>
      <c r="R35" s="14"/>
      <c r="S35" s="24"/>
    </row>
    <row r="36" spans="1:19" ht="17.100000000000001" customHeight="1" thickBot="1">
      <c r="A36" s="33" t="s">
        <v>29</v>
      </c>
      <c r="B36" s="9" t="s">
        <v>87</v>
      </c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s="3" customFormat="1" ht="36" customHeight="1">
      <c r="A37" s="11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8" customHeight="1">
      <c r="A38" s="6" t="str">
        <f>IF(LEN(A2)&gt;0,"資料來源：","")</f>
        <v>資料來源：</v>
      </c>
      <c r="B38" s="6"/>
      <c r="C38" s="120" t="str">
        <f>IF(LEN(A2)&gt;0,A2,"")</f>
        <v>依據各公所報送本府資料彙編。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s="8" customFormat="1" ht="87" customHeight="1">
      <c r="A39" s="7" t="str">
        <f>IF(LEN(A2)&gt;0,"填表說明：","")</f>
        <v>填表說明：</v>
      </c>
      <c r="B39" s="7"/>
      <c r="C39" s="102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</sheetData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</mergeCells>
  <phoneticPr fontId="6" type="noConversion"/>
  <pageMargins left="0.7" right="0.7" top="0.75" bottom="0.75" header="0.3" footer="0.3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9"/>
  <sheetViews>
    <sheetView topLeftCell="A3" workbookViewId="0">
      <selection activeCell="D13" sqref="D13"/>
    </sheetView>
  </sheetViews>
  <sheetFormatPr defaultRowHeight="12"/>
  <cols>
    <col min="1" max="1" width="15.140625" customWidth="1"/>
    <col min="2" max="2" width="15.140625" hidden="1" customWidth="1"/>
    <col min="3" max="3" width="18.85546875" customWidth="1"/>
    <col min="4" max="4" width="15" customWidth="1"/>
    <col min="5" max="5" width="8.85546875" customWidth="1"/>
    <col min="6" max="6" width="13.85546875" customWidth="1"/>
    <col min="7" max="16" width="10.85546875" customWidth="1"/>
    <col min="17" max="19" width="16.28515625" customWidth="1"/>
  </cols>
  <sheetData>
    <row r="1" spans="1:19" s="4" customFormat="1" ht="31.5" hidden="1" customHeight="1">
      <c r="A1" s="4" t="s">
        <v>30</v>
      </c>
      <c r="B1" s="4" t="s">
        <v>23</v>
      </c>
      <c r="C1" s="4" t="s">
        <v>24</v>
      </c>
      <c r="D1" s="4" t="s">
        <v>25</v>
      </c>
      <c r="E1" s="48" t="s">
        <v>26</v>
      </c>
      <c r="F1" s="49" t="s">
        <v>27</v>
      </c>
      <c r="G1" s="4" t="s">
        <v>88</v>
      </c>
      <c r="M1" s="5"/>
      <c r="S1" s="5"/>
    </row>
    <row r="2" spans="1:19" s="4" customFormat="1" ht="28.5" hidden="1" customHeight="1">
      <c r="A2" s="4" t="s">
        <v>28</v>
      </c>
      <c r="B2" s="4" t="s">
        <v>89</v>
      </c>
      <c r="C2" s="84" t="s">
        <v>21</v>
      </c>
      <c r="M2" s="5"/>
      <c r="S2" s="5"/>
    </row>
    <row r="3" spans="1:19" ht="18" customHeight="1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5"/>
      <c r="B4" s="85"/>
      <c r="C4" s="85"/>
      <c r="D4" s="121"/>
      <c r="E4" s="121"/>
      <c r="F4" s="121"/>
      <c r="G4" s="121"/>
      <c r="H4" s="122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36" customHeight="1">
      <c r="A5" s="123" t="str">
        <f>F1</f>
        <v>花蓮縣遭受災害救助情形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24" customHeight="1" thickBot="1">
      <c r="A6" s="124" t="str">
        <f>G1</f>
        <v>中華民國108年第4季( 10月至12月 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s="1" customFormat="1" ht="20.100000000000001" customHeight="1">
      <c r="A7" s="125" t="s">
        <v>0</v>
      </c>
      <c r="B7" s="25"/>
      <c r="C7" s="128" t="s">
        <v>1</v>
      </c>
      <c r="D7" s="131" t="s">
        <v>4</v>
      </c>
      <c r="E7" s="134" t="s">
        <v>15</v>
      </c>
      <c r="F7" s="135"/>
      <c r="G7" s="134" t="s">
        <v>13</v>
      </c>
      <c r="H7" s="135"/>
      <c r="I7" s="135"/>
      <c r="J7" s="135"/>
      <c r="K7" s="134" t="s">
        <v>71</v>
      </c>
      <c r="L7" s="135"/>
      <c r="M7" s="135"/>
      <c r="N7" s="135"/>
      <c r="O7" s="134" t="s">
        <v>14</v>
      </c>
      <c r="P7" s="135"/>
      <c r="Q7" s="103" t="s">
        <v>11</v>
      </c>
      <c r="R7" s="104"/>
      <c r="S7" s="104"/>
    </row>
    <row r="8" spans="1:19" s="1" customFormat="1" ht="20.100000000000001" customHeight="1">
      <c r="A8" s="126"/>
      <c r="B8" s="85"/>
      <c r="C8" s="129"/>
      <c r="D8" s="132"/>
      <c r="E8" s="105" t="s">
        <v>16</v>
      </c>
      <c r="F8" s="107" t="s">
        <v>20</v>
      </c>
      <c r="G8" s="105" t="s">
        <v>12</v>
      </c>
      <c r="H8" s="105" t="s">
        <v>5</v>
      </c>
      <c r="I8" s="105" t="s">
        <v>6</v>
      </c>
      <c r="J8" s="105" t="s">
        <v>7</v>
      </c>
      <c r="K8" s="105" t="s">
        <v>2</v>
      </c>
      <c r="L8" s="109"/>
      <c r="M8" s="110" t="s">
        <v>3</v>
      </c>
      <c r="N8" s="109"/>
      <c r="O8" s="109"/>
      <c r="P8" s="109"/>
      <c r="Q8" s="111" t="s">
        <v>8</v>
      </c>
      <c r="R8" s="113" t="s">
        <v>9</v>
      </c>
      <c r="S8" s="115" t="s">
        <v>10</v>
      </c>
    </row>
    <row r="9" spans="1:19" s="1" customFormat="1" ht="20.100000000000001" customHeight="1" thickBot="1">
      <c r="A9" s="127"/>
      <c r="B9" s="9"/>
      <c r="C9" s="130"/>
      <c r="D9" s="133"/>
      <c r="E9" s="106"/>
      <c r="F9" s="108"/>
      <c r="G9" s="106"/>
      <c r="H9" s="106"/>
      <c r="I9" s="106"/>
      <c r="J9" s="106"/>
      <c r="K9" s="32" t="s">
        <v>17</v>
      </c>
      <c r="L9" s="32" t="s">
        <v>18</v>
      </c>
      <c r="M9" s="32" t="s">
        <v>17</v>
      </c>
      <c r="N9" s="32" t="s">
        <v>19</v>
      </c>
      <c r="O9" s="32" t="s">
        <v>17</v>
      </c>
      <c r="P9" s="32" t="s">
        <v>18</v>
      </c>
      <c r="Q9" s="112"/>
      <c r="R9" s="114"/>
      <c r="S9" s="116"/>
    </row>
    <row r="10" spans="1:19" s="2" customFormat="1" ht="17.100000000000001" customHeight="1">
      <c r="A10" s="29" t="str">
        <f>IF(LEN(B10)&gt;0,B10,"合計")</f>
        <v>合計</v>
      </c>
      <c r="B10" s="94"/>
      <c r="C10" s="91"/>
      <c r="D10" s="91"/>
      <c r="E10" s="34">
        <v>1</v>
      </c>
      <c r="F10" s="35">
        <v>6</v>
      </c>
      <c r="G10" s="37">
        <v>0</v>
      </c>
      <c r="H10" s="36">
        <v>0</v>
      </c>
      <c r="I10" s="37">
        <v>0</v>
      </c>
      <c r="J10" s="38">
        <v>0</v>
      </c>
      <c r="K10" s="39">
        <v>5</v>
      </c>
      <c r="L10" s="39">
        <v>1</v>
      </c>
      <c r="M10" s="35">
        <v>14</v>
      </c>
      <c r="N10" s="40">
        <v>3</v>
      </c>
      <c r="O10" s="40">
        <v>4</v>
      </c>
      <c r="P10" s="37">
        <v>0</v>
      </c>
      <c r="Q10" s="41">
        <v>340000</v>
      </c>
      <c r="R10" s="42">
        <v>340000</v>
      </c>
      <c r="S10" s="43">
        <v>0</v>
      </c>
    </row>
    <row r="11" spans="1:19" s="2" customFormat="1" ht="17.100000000000001" customHeight="1">
      <c r="A11" s="10" t="str">
        <f>IF(LEN(B11)&gt;0,B11,"")</f>
        <v/>
      </c>
      <c r="B11" s="97"/>
      <c r="C11" s="91"/>
      <c r="D11" s="91"/>
      <c r="E11" s="34">
        <v>1</v>
      </c>
      <c r="F11" s="35">
        <v>6</v>
      </c>
      <c r="G11" s="37">
        <v>0</v>
      </c>
      <c r="H11" s="36">
        <v>0</v>
      </c>
      <c r="I11" s="37">
        <v>0</v>
      </c>
      <c r="J11" s="38">
        <v>0</v>
      </c>
      <c r="K11" s="39">
        <v>4</v>
      </c>
      <c r="L11" s="47">
        <v>0</v>
      </c>
      <c r="M11" s="35">
        <v>12</v>
      </c>
      <c r="N11" s="36">
        <v>0</v>
      </c>
      <c r="O11" s="40">
        <v>4</v>
      </c>
      <c r="P11" s="37">
        <v>0</v>
      </c>
      <c r="Q11" s="41">
        <v>240000</v>
      </c>
      <c r="R11" s="42">
        <v>240000</v>
      </c>
      <c r="S11" s="44">
        <v>0</v>
      </c>
    </row>
    <row r="12" spans="1:19" s="2" customFormat="1" ht="17.100000000000001" customHeight="1">
      <c r="A12" s="10" t="str">
        <f t="shared" ref="A12:A35" si="0">IF(LEN(B12)&gt;0,B12,"")</f>
        <v/>
      </c>
      <c r="B12" s="26"/>
      <c r="C12" s="91"/>
      <c r="D12" s="91"/>
      <c r="E12" s="45">
        <v>0</v>
      </c>
      <c r="F12" s="46">
        <v>0</v>
      </c>
      <c r="G12" s="37">
        <v>0</v>
      </c>
      <c r="H12" s="36">
        <v>0</v>
      </c>
      <c r="I12" s="37">
        <v>0</v>
      </c>
      <c r="J12" s="38">
        <v>0</v>
      </c>
      <c r="K12" s="39">
        <v>1</v>
      </c>
      <c r="L12" s="47">
        <v>0</v>
      </c>
      <c r="M12" s="35">
        <v>2</v>
      </c>
      <c r="N12" s="36">
        <v>0</v>
      </c>
      <c r="O12" s="36">
        <v>0</v>
      </c>
      <c r="P12" s="37">
        <v>0</v>
      </c>
      <c r="Q12" s="41">
        <v>40000</v>
      </c>
      <c r="R12" s="42">
        <v>40000</v>
      </c>
      <c r="S12" s="44">
        <v>0</v>
      </c>
    </row>
    <row r="13" spans="1:19" s="2" customFormat="1" ht="17.100000000000001" customHeight="1">
      <c r="A13" s="10" t="str">
        <f t="shared" si="0"/>
        <v/>
      </c>
      <c r="B13" s="26"/>
      <c r="C13" s="91"/>
      <c r="D13" s="91"/>
      <c r="E13" s="45">
        <v>0</v>
      </c>
      <c r="F13" s="46">
        <v>0</v>
      </c>
      <c r="G13" s="37">
        <v>0</v>
      </c>
      <c r="H13" s="36">
        <v>0</v>
      </c>
      <c r="I13" s="37">
        <v>0</v>
      </c>
      <c r="J13" s="38">
        <v>0</v>
      </c>
      <c r="K13" s="47">
        <v>0</v>
      </c>
      <c r="L13" s="39">
        <v>1</v>
      </c>
      <c r="M13" s="46">
        <v>0</v>
      </c>
      <c r="N13" s="40">
        <v>3</v>
      </c>
      <c r="O13" s="36">
        <v>0</v>
      </c>
      <c r="P13" s="37">
        <v>0</v>
      </c>
      <c r="Q13" s="41">
        <v>60000</v>
      </c>
      <c r="R13" s="42">
        <v>60000</v>
      </c>
      <c r="S13" s="44">
        <v>0</v>
      </c>
    </row>
    <row r="14" spans="1:19" s="2" customFormat="1" ht="17.100000000000001" customHeight="1">
      <c r="A14" s="10" t="str">
        <f t="shared" si="0"/>
        <v/>
      </c>
      <c r="B14" s="26"/>
      <c r="C14" s="91"/>
      <c r="D14" s="91"/>
      <c r="E14" s="91"/>
      <c r="F14" s="15"/>
      <c r="G14" s="16"/>
      <c r="H14" s="17"/>
      <c r="I14" s="16"/>
      <c r="J14" s="11"/>
      <c r="K14" s="30"/>
      <c r="L14" s="30"/>
      <c r="M14" s="15"/>
      <c r="N14" s="17"/>
      <c r="O14" s="17"/>
      <c r="P14" s="16"/>
      <c r="Q14" s="18"/>
      <c r="R14" s="12"/>
      <c r="S14" s="19"/>
    </row>
    <row r="15" spans="1:19" s="2" customFormat="1" ht="17.100000000000001" customHeight="1">
      <c r="A15" s="10" t="str">
        <f t="shared" si="0"/>
        <v/>
      </c>
      <c r="B15" s="26"/>
      <c r="C15" s="91"/>
      <c r="D15" s="91"/>
      <c r="E15" s="91"/>
      <c r="F15" s="15"/>
      <c r="G15" s="16"/>
      <c r="H15" s="17"/>
      <c r="I15" s="16"/>
      <c r="J15" s="11"/>
      <c r="K15" s="30"/>
      <c r="L15" s="30"/>
      <c r="M15" s="15"/>
      <c r="N15" s="17"/>
      <c r="O15" s="17"/>
      <c r="P15" s="16"/>
      <c r="Q15" s="18"/>
      <c r="R15" s="12"/>
      <c r="S15" s="19"/>
    </row>
    <row r="16" spans="1:19" s="2" customFormat="1" ht="17.100000000000001" customHeight="1">
      <c r="A16" s="10" t="str">
        <f t="shared" si="0"/>
        <v/>
      </c>
      <c r="B16" s="26"/>
      <c r="C16" s="91"/>
      <c r="D16" s="91"/>
      <c r="E16" s="91"/>
      <c r="F16" s="15"/>
      <c r="G16" s="16"/>
      <c r="H16" s="17"/>
      <c r="I16" s="16"/>
      <c r="J16" s="11"/>
      <c r="K16" s="30"/>
      <c r="L16" s="30"/>
      <c r="M16" s="15"/>
      <c r="N16" s="17"/>
      <c r="O16" s="17"/>
      <c r="P16" s="16"/>
      <c r="Q16" s="18"/>
      <c r="R16" s="12"/>
      <c r="S16" s="19"/>
    </row>
    <row r="17" spans="1:19" s="2" customFormat="1" ht="17.100000000000001" customHeight="1">
      <c r="A17" s="10" t="str">
        <f t="shared" si="0"/>
        <v/>
      </c>
      <c r="B17" s="26"/>
      <c r="C17" s="91"/>
      <c r="D17" s="91"/>
      <c r="E17" s="91"/>
      <c r="F17" s="15"/>
      <c r="G17" s="16"/>
      <c r="H17" s="17"/>
      <c r="I17" s="16"/>
      <c r="J17" s="11"/>
      <c r="K17" s="30"/>
      <c r="L17" s="30"/>
      <c r="M17" s="15"/>
      <c r="N17" s="17"/>
      <c r="O17" s="17"/>
      <c r="P17" s="16"/>
      <c r="Q17" s="18"/>
      <c r="R17" s="12"/>
      <c r="S17" s="19"/>
    </row>
    <row r="18" spans="1:19" s="2" customFormat="1" ht="17.100000000000001" customHeight="1">
      <c r="A18" s="10" t="str">
        <f t="shared" si="0"/>
        <v/>
      </c>
      <c r="B18" s="26"/>
      <c r="C18" s="91"/>
      <c r="D18" s="91"/>
      <c r="E18" s="91"/>
      <c r="F18" s="15"/>
      <c r="G18" s="16"/>
      <c r="H18" s="17"/>
      <c r="I18" s="16"/>
      <c r="J18" s="11"/>
      <c r="K18" s="30"/>
      <c r="L18" s="30"/>
      <c r="M18" s="15"/>
      <c r="N18" s="17"/>
      <c r="O18" s="17"/>
      <c r="P18" s="16"/>
      <c r="Q18" s="18"/>
      <c r="R18" s="12"/>
      <c r="S18" s="19"/>
    </row>
    <row r="19" spans="1:19" s="2" customFormat="1" ht="17.100000000000001" customHeight="1">
      <c r="A19" s="10" t="str">
        <f t="shared" si="0"/>
        <v/>
      </c>
      <c r="B19" s="26"/>
      <c r="C19" s="91"/>
      <c r="D19" s="91"/>
      <c r="E19" s="91"/>
      <c r="F19" s="15"/>
      <c r="G19" s="16"/>
      <c r="H19" s="17"/>
      <c r="I19" s="16"/>
      <c r="J19" s="11"/>
      <c r="K19" s="30"/>
      <c r="L19" s="30"/>
      <c r="M19" s="15"/>
      <c r="N19" s="17"/>
      <c r="O19" s="17"/>
      <c r="P19" s="16"/>
      <c r="Q19" s="18"/>
      <c r="R19" s="12"/>
      <c r="S19" s="19"/>
    </row>
    <row r="20" spans="1:19" s="2" customFormat="1" ht="17.100000000000001" customHeight="1">
      <c r="A20" s="10" t="str">
        <f t="shared" si="0"/>
        <v/>
      </c>
      <c r="B20" s="26"/>
      <c r="C20" s="91"/>
      <c r="D20" s="91"/>
      <c r="E20" s="91"/>
      <c r="F20" s="15"/>
      <c r="G20" s="16"/>
      <c r="H20" s="17"/>
      <c r="I20" s="16"/>
      <c r="J20" s="11"/>
      <c r="K20" s="30"/>
      <c r="L20" s="30"/>
      <c r="M20" s="15"/>
      <c r="N20" s="17"/>
      <c r="O20" s="17"/>
      <c r="P20" s="16"/>
      <c r="Q20" s="18"/>
      <c r="R20" s="12"/>
      <c r="S20" s="19"/>
    </row>
    <row r="21" spans="1:19" s="2" customFormat="1" ht="17.100000000000001" customHeight="1">
      <c r="A21" s="10" t="str">
        <f t="shared" si="0"/>
        <v/>
      </c>
      <c r="B21" s="26"/>
      <c r="C21" s="91"/>
      <c r="D21" s="91"/>
      <c r="E21" s="91"/>
      <c r="F21" s="15"/>
      <c r="G21" s="16"/>
      <c r="H21" s="17"/>
      <c r="I21" s="16"/>
      <c r="J21" s="11"/>
      <c r="K21" s="30"/>
      <c r="L21" s="30"/>
      <c r="M21" s="15"/>
      <c r="N21" s="17"/>
      <c r="O21" s="17"/>
      <c r="P21" s="16"/>
      <c r="Q21" s="18"/>
      <c r="R21" s="12"/>
      <c r="S21" s="19"/>
    </row>
    <row r="22" spans="1:19" s="2" customFormat="1" ht="17.100000000000001" customHeight="1">
      <c r="A22" s="10" t="str">
        <f t="shared" si="0"/>
        <v/>
      </c>
      <c r="B22" s="26"/>
      <c r="C22" s="91"/>
      <c r="D22" s="91"/>
      <c r="E22" s="91"/>
      <c r="F22" s="15"/>
      <c r="G22" s="16"/>
      <c r="H22" s="17"/>
      <c r="I22" s="16"/>
      <c r="J22" s="11"/>
      <c r="K22" s="30"/>
      <c r="L22" s="30"/>
      <c r="M22" s="15"/>
      <c r="N22" s="17"/>
      <c r="O22" s="17"/>
      <c r="P22" s="16"/>
      <c r="Q22" s="18"/>
      <c r="R22" s="12"/>
      <c r="S22" s="19"/>
    </row>
    <row r="23" spans="1:19" s="2" customFormat="1" ht="17.100000000000001" customHeight="1">
      <c r="A23" s="10" t="str">
        <f t="shared" si="0"/>
        <v/>
      </c>
      <c r="B23" s="26"/>
      <c r="C23" s="91"/>
      <c r="D23" s="91"/>
      <c r="E23" s="91"/>
      <c r="F23" s="15"/>
      <c r="G23" s="16"/>
      <c r="H23" s="17"/>
      <c r="I23" s="16"/>
      <c r="J23" s="11"/>
      <c r="K23" s="30"/>
      <c r="L23" s="30"/>
      <c r="M23" s="15"/>
      <c r="N23" s="17"/>
      <c r="O23" s="17"/>
      <c r="P23" s="16"/>
      <c r="Q23" s="18"/>
      <c r="R23" s="12"/>
      <c r="S23" s="19"/>
    </row>
    <row r="24" spans="1:19" s="2" customFormat="1" ht="17.100000000000001" customHeight="1">
      <c r="A24" s="10" t="str">
        <f t="shared" si="0"/>
        <v/>
      </c>
      <c r="B24" s="26"/>
      <c r="C24" s="91"/>
      <c r="D24" s="91"/>
      <c r="E24" s="91"/>
      <c r="F24" s="15"/>
      <c r="G24" s="16"/>
      <c r="H24" s="17"/>
      <c r="I24" s="16"/>
      <c r="J24" s="11"/>
      <c r="K24" s="30"/>
      <c r="L24" s="30"/>
      <c r="M24" s="15"/>
      <c r="N24" s="17"/>
      <c r="O24" s="17"/>
      <c r="P24" s="16"/>
      <c r="Q24" s="18"/>
      <c r="R24" s="12"/>
      <c r="S24" s="19"/>
    </row>
    <row r="25" spans="1:19" s="2" customFormat="1" ht="17.100000000000001" customHeight="1">
      <c r="A25" s="10" t="str">
        <f t="shared" si="0"/>
        <v/>
      </c>
      <c r="B25" s="26"/>
      <c r="C25" s="91"/>
      <c r="D25" s="91"/>
      <c r="E25" s="91"/>
      <c r="F25" s="15"/>
      <c r="G25" s="16"/>
      <c r="H25" s="17"/>
      <c r="I25" s="16"/>
      <c r="J25" s="11"/>
      <c r="K25" s="30"/>
      <c r="L25" s="30"/>
      <c r="M25" s="15"/>
      <c r="N25" s="17"/>
      <c r="O25" s="17"/>
      <c r="P25" s="16"/>
      <c r="Q25" s="18"/>
      <c r="R25" s="12"/>
      <c r="S25" s="19"/>
    </row>
    <row r="26" spans="1:19" s="2" customFormat="1" ht="17.100000000000001" customHeight="1">
      <c r="A26" s="10" t="str">
        <f t="shared" si="0"/>
        <v/>
      </c>
      <c r="B26" s="26"/>
      <c r="C26" s="91"/>
      <c r="D26" s="91"/>
      <c r="E26" s="91"/>
      <c r="F26" s="15"/>
      <c r="G26" s="16"/>
      <c r="H26" s="17"/>
      <c r="I26" s="16"/>
      <c r="J26" s="11"/>
      <c r="K26" s="30"/>
      <c r="L26" s="30"/>
      <c r="M26" s="15"/>
      <c r="N26" s="17"/>
      <c r="O26" s="17"/>
      <c r="P26" s="16"/>
      <c r="Q26" s="18"/>
      <c r="R26" s="12"/>
      <c r="S26" s="19"/>
    </row>
    <row r="27" spans="1:19" s="2" customFormat="1" ht="17.100000000000001" customHeight="1">
      <c r="A27" s="10" t="str">
        <f t="shared" si="0"/>
        <v/>
      </c>
      <c r="B27" s="92"/>
      <c r="C27" s="91"/>
      <c r="D27" s="91"/>
      <c r="E27" s="91"/>
      <c r="F27" s="15"/>
      <c r="G27" s="16"/>
      <c r="H27" s="17"/>
      <c r="I27" s="16"/>
      <c r="J27" s="11"/>
      <c r="K27" s="30"/>
      <c r="L27" s="30"/>
      <c r="M27" s="15"/>
      <c r="N27" s="17"/>
      <c r="O27" s="17"/>
      <c r="P27" s="16"/>
      <c r="Q27" s="18"/>
      <c r="R27" s="12"/>
      <c r="S27" s="19"/>
    </row>
    <row r="28" spans="1:19" ht="17.100000000000001" customHeight="1">
      <c r="A28" s="10" t="str">
        <f t="shared" si="0"/>
        <v/>
      </c>
      <c r="B28" s="27"/>
      <c r="C28" s="93"/>
      <c r="D28" s="93"/>
      <c r="E28" s="93"/>
      <c r="F28" s="20"/>
      <c r="G28" s="21"/>
      <c r="H28" s="22"/>
      <c r="I28" s="21"/>
      <c r="J28" s="13"/>
      <c r="K28" s="31"/>
      <c r="L28" s="31"/>
      <c r="M28" s="20"/>
      <c r="N28" s="22"/>
      <c r="O28" s="22"/>
      <c r="P28" s="21"/>
      <c r="Q28" s="23"/>
      <c r="R28" s="14"/>
      <c r="S28" s="24"/>
    </row>
    <row r="29" spans="1:19" ht="17.100000000000001" customHeight="1">
      <c r="A29" s="10" t="str">
        <f t="shared" si="0"/>
        <v/>
      </c>
      <c r="B29" s="27"/>
      <c r="C29" s="93"/>
      <c r="D29" s="93"/>
      <c r="E29" s="93"/>
      <c r="F29" s="20"/>
      <c r="G29" s="21"/>
      <c r="H29" s="22"/>
      <c r="I29" s="21"/>
      <c r="J29" s="13"/>
      <c r="K29" s="31"/>
      <c r="L29" s="31"/>
      <c r="M29" s="20"/>
      <c r="N29" s="22"/>
      <c r="O29" s="22"/>
      <c r="P29" s="21"/>
      <c r="Q29" s="23"/>
      <c r="R29" s="14"/>
      <c r="S29" s="24"/>
    </row>
    <row r="30" spans="1:19" ht="17.100000000000001" customHeight="1">
      <c r="A30" s="10" t="str">
        <f t="shared" si="0"/>
        <v/>
      </c>
      <c r="B30" s="27"/>
      <c r="C30" s="93"/>
      <c r="D30" s="93"/>
      <c r="E30" s="93"/>
      <c r="F30" s="20"/>
      <c r="G30" s="21"/>
      <c r="H30" s="22"/>
      <c r="I30" s="21"/>
      <c r="J30" s="13"/>
      <c r="K30" s="31"/>
      <c r="L30" s="31"/>
      <c r="M30" s="20"/>
      <c r="N30" s="22"/>
      <c r="O30" s="22"/>
      <c r="P30" s="21"/>
      <c r="Q30" s="23"/>
      <c r="R30" s="14"/>
      <c r="S30" s="24"/>
    </row>
    <row r="31" spans="1:19" ht="17.100000000000001" customHeight="1">
      <c r="A31" s="10" t="str">
        <f t="shared" si="0"/>
        <v/>
      </c>
      <c r="B31" s="92"/>
      <c r="C31" s="93"/>
      <c r="D31" s="93"/>
      <c r="E31" s="93"/>
      <c r="F31" s="20"/>
      <c r="G31" s="21"/>
      <c r="H31" s="22"/>
      <c r="I31" s="21"/>
      <c r="J31" s="13"/>
      <c r="K31" s="31"/>
      <c r="L31" s="31"/>
      <c r="M31" s="20"/>
      <c r="N31" s="22"/>
      <c r="O31" s="22"/>
      <c r="P31" s="21"/>
      <c r="Q31" s="23"/>
      <c r="R31" s="14"/>
      <c r="S31" s="24"/>
    </row>
    <row r="32" spans="1:19" ht="17.100000000000001" customHeight="1">
      <c r="A32" s="10" t="str">
        <f t="shared" si="0"/>
        <v/>
      </c>
      <c r="B32" s="27"/>
      <c r="C32" s="93"/>
      <c r="D32" s="93"/>
      <c r="E32" s="93"/>
      <c r="F32" s="20"/>
      <c r="G32" s="21"/>
      <c r="H32" s="22"/>
      <c r="I32" s="21"/>
      <c r="J32" s="13"/>
      <c r="K32" s="31"/>
      <c r="L32" s="31"/>
      <c r="M32" s="20"/>
      <c r="N32" s="22"/>
      <c r="O32" s="22"/>
      <c r="P32" s="21"/>
      <c r="Q32" s="23"/>
      <c r="R32" s="14"/>
      <c r="S32" s="24"/>
    </row>
    <row r="33" spans="1:19" ht="17.100000000000001" customHeight="1">
      <c r="A33" s="10" t="str">
        <f t="shared" si="0"/>
        <v/>
      </c>
      <c r="B33" s="27"/>
      <c r="C33" s="93"/>
      <c r="D33" s="93"/>
      <c r="E33" s="93"/>
      <c r="F33" s="20"/>
      <c r="G33" s="21"/>
      <c r="H33" s="22"/>
      <c r="I33" s="21"/>
      <c r="J33" s="13"/>
      <c r="K33" s="31"/>
      <c r="L33" s="31"/>
      <c r="M33" s="20"/>
      <c r="N33" s="22"/>
      <c r="O33" s="22"/>
      <c r="P33" s="21"/>
      <c r="Q33" s="23"/>
      <c r="R33" s="14"/>
      <c r="S33" s="24"/>
    </row>
    <row r="34" spans="1:19" ht="17.100000000000001" customHeight="1">
      <c r="A34" s="10" t="str">
        <f t="shared" si="0"/>
        <v/>
      </c>
      <c r="B34" s="27"/>
      <c r="C34" s="93"/>
      <c r="D34" s="93"/>
      <c r="E34" s="93"/>
      <c r="F34" s="20"/>
      <c r="G34" s="21"/>
      <c r="H34" s="22"/>
      <c r="I34" s="21"/>
      <c r="J34" s="13"/>
      <c r="K34" s="31"/>
      <c r="L34" s="31"/>
      <c r="M34" s="20"/>
      <c r="N34" s="22"/>
      <c r="O34" s="22"/>
      <c r="P34" s="21"/>
      <c r="Q34" s="23"/>
      <c r="R34" s="14"/>
      <c r="S34" s="24"/>
    </row>
    <row r="35" spans="1:19" ht="17.100000000000001" customHeight="1">
      <c r="A35" s="10" t="str">
        <f t="shared" si="0"/>
        <v/>
      </c>
      <c r="B35" s="27"/>
      <c r="C35" s="93"/>
      <c r="D35" s="93"/>
      <c r="E35" s="93"/>
      <c r="F35" s="20"/>
      <c r="G35" s="21"/>
      <c r="H35" s="22"/>
      <c r="I35" s="21"/>
      <c r="J35" s="13"/>
      <c r="K35" s="31"/>
      <c r="L35" s="31"/>
      <c r="M35" s="20"/>
      <c r="N35" s="22"/>
      <c r="O35" s="22"/>
      <c r="P35" s="21"/>
      <c r="Q35" s="23"/>
      <c r="R35" s="14"/>
      <c r="S35" s="24"/>
    </row>
    <row r="36" spans="1:19" ht="17.100000000000001" customHeight="1" thickBot="1">
      <c r="A36" s="33" t="s">
        <v>29</v>
      </c>
      <c r="B36" s="28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s="3" customFormat="1" ht="36" customHeight="1">
      <c r="A37" s="11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8" customHeight="1">
      <c r="A38" s="6" t="str">
        <f>IF(LEN(A2)&gt;0,"資料來源：","")</f>
        <v>資料來源：</v>
      </c>
      <c r="B38" s="6"/>
      <c r="C38" s="120" t="str">
        <f>IF(LEN(A2)&gt;0,A2,"")</f>
        <v>依據各公所報送本府資料彙編。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s="8" customFormat="1" ht="87" customHeight="1">
      <c r="A39" s="7" t="str">
        <f>IF(LEN(A2)&gt;0,"填表說明：","")</f>
        <v>填表說明：</v>
      </c>
      <c r="B39" s="7"/>
      <c r="C39" s="102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</sheetData>
  <mergeCells count="26"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R8:R9"/>
    <mergeCell ref="S8:S9"/>
    <mergeCell ref="C36:S36"/>
    <mergeCell ref="A37:S37"/>
    <mergeCell ref="C38:S38"/>
  </mergeCells>
  <phoneticPr fontId="6" type="noConversion"/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16"/>
  <sheetViews>
    <sheetView tabSelected="1" view="pageBreakPreview" zoomScaleNormal="100" zoomScaleSheetLayoutView="100" workbookViewId="0">
      <selection activeCell="F24" sqref="F24"/>
    </sheetView>
  </sheetViews>
  <sheetFormatPr defaultColWidth="10.28515625" defaultRowHeight="16.2"/>
  <cols>
    <col min="1" max="1" width="17.7109375" style="48" customWidth="1"/>
    <col min="2" max="2" width="14.28515625" style="55" customWidth="1"/>
    <col min="3" max="3" width="12.28515625" style="55" customWidth="1"/>
    <col min="4" max="4" width="16.7109375" style="55" customWidth="1"/>
    <col min="5" max="5" width="14.42578125" style="55" customWidth="1"/>
    <col min="6" max="6" width="12.7109375" style="55" customWidth="1"/>
    <col min="7" max="7" width="12" style="55" customWidth="1"/>
    <col min="8" max="8" width="14.140625" style="55" customWidth="1"/>
    <col min="9" max="9" width="13" style="55" customWidth="1"/>
    <col min="10" max="10" width="15.85546875" style="55" customWidth="1"/>
    <col min="11" max="11" width="15.140625" style="55" customWidth="1"/>
    <col min="12" max="12" width="21.42578125" style="55" customWidth="1"/>
    <col min="13" max="13" width="20.42578125" style="55" customWidth="1"/>
    <col min="14" max="16384" width="10.28515625" style="55"/>
  </cols>
  <sheetData>
    <row r="1" spans="1:16" s="51" customFormat="1" ht="12.75" customHeight="1">
      <c r="A1" s="50" t="s">
        <v>91</v>
      </c>
      <c r="M1" s="52" t="s">
        <v>92</v>
      </c>
    </row>
    <row r="2" spans="1:16" s="54" customFormat="1" ht="20.25" customHeight="1">
      <c r="A2" s="51"/>
      <c r="B2" s="136" t="s">
        <v>33</v>
      </c>
      <c r="C2" s="136"/>
      <c r="D2" s="136"/>
      <c r="E2" s="136"/>
      <c r="F2" s="136"/>
      <c r="G2" s="53"/>
      <c r="H2" s="137" t="s">
        <v>34</v>
      </c>
      <c r="I2" s="137"/>
      <c r="J2" s="137"/>
      <c r="K2" s="137"/>
      <c r="L2" s="137"/>
      <c r="M2" s="137"/>
    </row>
    <row r="3" spans="1:16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6" ht="12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6" s="58" customFormat="1" ht="36.75" customHeight="1">
      <c r="A5" s="138" t="s">
        <v>35</v>
      </c>
      <c r="B5" s="140" t="s">
        <v>36</v>
      </c>
      <c r="C5" s="142" t="s">
        <v>37</v>
      </c>
      <c r="D5" s="142"/>
      <c r="E5" s="143" t="s">
        <v>38</v>
      </c>
      <c r="F5" s="144"/>
      <c r="G5" s="144"/>
      <c r="H5" s="144" t="s">
        <v>39</v>
      </c>
      <c r="I5" s="145"/>
      <c r="J5" s="146" t="s">
        <v>40</v>
      </c>
      <c r="K5" s="138"/>
      <c r="L5" s="140" t="s">
        <v>41</v>
      </c>
      <c r="M5" s="146" t="s">
        <v>42</v>
      </c>
    </row>
    <row r="6" spans="1:16" s="58" customFormat="1" ht="81.75" customHeight="1">
      <c r="A6" s="139"/>
      <c r="B6" s="141"/>
      <c r="C6" s="59" t="s">
        <v>43</v>
      </c>
      <c r="D6" s="59" t="s">
        <v>44</v>
      </c>
      <c r="E6" s="59" t="s">
        <v>45</v>
      </c>
      <c r="F6" s="59" t="s">
        <v>46</v>
      </c>
      <c r="G6" s="60" t="s">
        <v>47</v>
      </c>
      <c r="H6" s="60" t="s">
        <v>48</v>
      </c>
      <c r="I6" s="59" t="s">
        <v>49</v>
      </c>
      <c r="J6" s="59" t="s">
        <v>50</v>
      </c>
      <c r="K6" s="59" t="s">
        <v>51</v>
      </c>
      <c r="L6" s="141"/>
      <c r="M6" s="147"/>
      <c r="N6" s="61"/>
    </row>
    <row r="7" spans="1:16" s="66" customFormat="1" ht="20.25" hidden="1" customHeight="1">
      <c r="A7" s="62" t="s">
        <v>52</v>
      </c>
      <c r="B7" s="63">
        <v>45</v>
      </c>
      <c r="C7" s="64" t="s">
        <v>53</v>
      </c>
      <c r="D7" s="63">
        <v>223</v>
      </c>
      <c r="E7" s="63">
        <v>19</v>
      </c>
      <c r="F7" s="63">
        <v>10</v>
      </c>
      <c r="G7" s="63">
        <v>6</v>
      </c>
      <c r="H7" s="63">
        <v>3</v>
      </c>
      <c r="I7" s="64" t="s">
        <v>54</v>
      </c>
      <c r="J7" s="63">
        <v>210</v>
      </c>
      <c r="K7" s="63">
        <v>599</v>
      </c>
      <c r="L7" s="64">
        <v>24</v>
      </c>
      <c r="M7" s="63">
        <v>14358</v>
      </c>
      <c r="N7" s="65"/>
      <c r="O7" s="65"/>
      <c r="P7" s="65"/>
    </row>
    <row r="8" spans="1:16" s="66" customFormat="1" ht="20.25" hidden="1" customHeight="1">
      <c r="A8" s="67" t="s">
        <v>55</v>
      </c>
      <c r="B8" s="68">
        <v>31</v>
      </c>
      <c r="C8" s="69" t="s">
        <v>53</v>
      </c>
      <c r="D8" s="68">
        <v>91</v>
      </c>
      <c r="E8" s="68">
        <v>11</v>
      </c>
      <c r="F8" s="68">
        <v>6</v>
      </c>
      <c r="G8" s="69" t="s">
        <v>54</v>
      </c>
      <c r="H8" s="68">
        <v>4</v>
      </c>
      <c r="I8" s="69">
        <v>1</v>
      </c>
      <c r="J8" s="68">
        <v>47</v>
      </c>
      <c r="K8" s="68">
        <v>131</v>
      </c>
      <c r="L8" s="68">
        <v>55</v>
      </c>
      <c r="M8" s="68">
        <v>3031</v>
      </c>
      <c r="N8" s="65"/>
      <c r="O8" s="65"/>
      <c r="P8" s="65"/>
    </row>
    <row r="9" spans="1:16" s="66" customFormat="1" ht="20.25" hidden="1" customHeight="1">
      <c r="A9" s="67" t="s">
        <v>56</v>
      </c>
      <c r="B9" s="68">
        <v>30</v>
      </c>
      <c r="C9" s="69" t="s">
        <v>53</v>
      </c>
      <c r="D9" s="68">
        <v>249</v>
      </c>
      <c r="E9" s="68">
        <v>7</v>
      </c>
      <c r="F9" s="68">
        <v>3</v>
      </c>
      <c r="G9" s="69" t="s">
        <v>54</v>
      </c>
      <c r="H9" s="69" t="s">
        <v>54</v>
      </c>
      <c r="I9" s="69">
        <v>4</v>
      </c>
      <c r="J9" s="68">
        <v>62</v>
      </c>
      <c r="K9" s="68">
        <v>160</v>
      </c>
      <c r="L9" s="68">
        <v>23</v>
      </c>
      <c r="M9" s="68">
        <v>3531</v>
      </c>
      <c r="N9" s="65"/>
      <c r="O9" s="65"/>
      <c r="P9" s="65"/>
    </row>
    <row r="10" spans="1:16" s="66" customFormat="1" ht="20.25" hidden="1" customHeight="1">
      <c r="A10" s="67" t="s">
        <v>57</v>
      </c>
      <c r="B10" s="70">
        <v>17</v>
      </c>
      <c r="C10" s="69" t="s">
        <v>53</v>
      </c>
      <c r="D10" s="68">
        <v>824</v>
      </c>
      <c r="E10" s="68">
        <v>3</v>
      </c>
      <c r="F10" s="68">
        <v>3</v>
      </c>
      <c r="G10" s="69" t="s">
        <v>54</v>
      </c>
      <c r="H10" s="69" t="s">
        <v>54</v>
      </c>
      <c r="I10" s="69" t="s">
        <v>54</v>
      </c>
      <c r="J10" s="68">
        <v>19</v>
      </c>
      <c r="K10" s="68">
        <v>55</v>
      </c>
      <c r="L10" s="68">
        <v>68</v>
      </c>
      <c r="M10" s="68">
        <v>1630</v>
      </c>
      <c r="N10" s="65"/>
      <c r="O10" s="65"/>
      <c r="P10" s="65"/>
    </row>
    <row r="11" spans="1:16" s="66" customFormat="1" ht="20.25" hidden="1" customHeight="1">
      <c r="A11" s="67" t="s">
        <v>58</v>
      </c>
      <c r="B11" s="70">
        <v>22</v>
      </c>
      <c r="C11" s="69" t="s">
        <v>53</v>
      </c>
      <c r="D11" s="70">
        <v>31</v>
      </c>
      <c r="E11" s="68">
        <v>2</v>
      </c>
      <c r="F11" s="70">
        <v>2</v>
      </c>
      <c r="G11" s="71" t="s">
        <v>54</v>
      </c>
      <c r="H11" s="71" t="s">
        <v>54</v>
      </c>
      <c r="I11" s="71" t="s">
        <v>54</v>
      </c>
      <c r="J11" s="68">
        <v>27</v>
      </c>
      <c r="K11" s="68">
        <v>77</v>
      </c>
      <c r="L11" s="69" t="s">
        <v>54</v>
      </c>
      <c r="M11" s="68">
        <v>1945</v>
      </c>
      <c r="N11" s="65"/>
      <c r="O11" s="65"/>
      <c r="P11" s="65"/>
    </row>
    <row r="12" spans="1:16" s="66" customFormat="1" ht="20.25" hidden="1" customHeight="1">
      <c r="A12" s="67" t="s">
        <v>59</v>
      </c>
      <c r="B12" s="70">
        <v>19</v>
      </c>
      <c r="C12" s="69" t="s">
        <v>53</v>
      </c>
      <c r="D12" s="70">
        <v>2506</v>
      </c>
      <c r="E12" s="69" t="s">
        <v>54</v>
      </c>
      <c r="F12" s="71" t="s">
        <v>54</v>
      </c>
      <c r="G12" s="71" t="s">
        <v>54</v>
      </c>
      <c r="H12" s="71" t="s">
        <v>54</v>
      </c>
      <c r="I12" s="71" t="s">
        <v>54</v>
      </c>
      <c r="J12" s="68">
        <v>57</v>
      </c>
      <c r="K12" s="68">
        <v>133</v>
      </c>
      <c r="L12" s="69" t="s">
        <v>54</v>
      </c>
      <c r="M12" s="68">
        <v>2640</v>
      </c>
      <c r="N12" s="65"/>
      <c r="O12" s="65"/>
      <c r="P12" s="65"/>
    </row>
    <row r="13" spans="1:16" s="66" customFormat="1" ht="20.25" customHeight="1">
      <c r="A13" s="67" t="s">
        <v>60</v>
      </c>
      <c r="B13" s="71">
        <v>18</v>
      </c>
      <c r="C13" s="69" t="s">
        <v>54</v>
      </c>
      <c r="D13" s="69" t="s">
        <v>54</v>
      </c>
      <c r="E13" s="69" t="s">
        <v>54</v>
      </c>
      <c r="F13" s="69" t="s">
        <v>54</v>
      </c>
      <c r="G13" s="71" t="s">
        <v>54</v>
      </c>
      <c r="H13" s="71" t="s">
        <v>54</v>
      </c>
      <c r="I13" s="71" t="s">
        <v>54</v>
      </c>
      <c r="J13" s="69">
        <v>22</v>
      </c>
      <c r="K13" s="69">
        <v>77</v>
      </c>
      <c r="L13" s="69" t="s">
        <v>54</v>
      </c>
      <c r="M13" s="69">
        <v>1485</v>
      </c>
      <c r="N13" s="65"/>
      <c r="O13" s="65"/>
      <c r="P13" s="65"/>
    </row>
    <row r="14" spans="1:16" s="66" customFormat="1" ht="20.25" customHeight="1">
      <c r="A14" s="67" t="s">
        <v>61</v>
      </c>
      <c r="B14" s="71">
        <v>14</v>
      </c>
      <c r="C14" s="69">
        <v>12</v>
      </c>
      <c r="D14" s="69">
        <v>675</v>
      </c>
      <c r="E14" s="69" t="s">
        <v>54</v>
      </c>
      <c r="F14" s="69" t="s">
        <v>54</v>
      </c>
      <c r="G14" s="71" t="s">
        <v>54</v>
      </c>
      <c r="H14" s="71" t="s">
        <v>54</v>
      </c>
      <c r="I14" s="71" t="s">
        <v>54</v>
      </c>
      <c r="J14" s="69">
        <v>51</v>
      </c>
      <c r="K14" s="69">
        <v>184</v>
      </c>
      <c r="L14" s="69" t="s">
        <v>54</v>
      </c>
      <c r="M14" s="69">
        <v>4035</v>
      </c>
      <c r="N14" s="65"/>
      <c r="O14" s="65"/>
      <c r="P14" s="65"/>
    </row>
    <row r="15" spans="1:16" s="66" customFormat="1" ht="20.25" customHeight="1">
      <c r="A15" s="67" t="s">
        <v>62</v>
      </c>
      <c r="B15" s="101">
        <v>6</v>
      </c>
      <c r="C15" s="69" t="s">
        <v>54</v>
      </c>
      <c r="D15" s="69" t="s">
        <v>54</v>
      </c>
      <c r="E15" s="69" t="s">
        <v>54</v>
      </c>
      <c r="F15" s="69" t="s">
        <v>54</v>
      </c>
      <c r="G15" s="71" t="s">
        <v>54</v>
      </c>
      <c r="H15" s="71" t="s">
        <v>54</v>
      </c>
      <c r="I15" s="71" t="s">
        <v>54</v>
      </c>
      <c r="J15" s="101">
        <v>6</v>
      </c>
      <c r="K15" s="101">
        <v>11</v>
      </c>
      <c r="L15" s="69" t="s">
        <v>54</v>
      </c>
      <c r="M15" s="101">
        <v>220</v>
      </c>
      <c r="N15" s="65"/>
      <c r="O15" s="65"/>
      <c r="P15" s="65"/>
    </row>
    <row r="16" spans="1:16" s="66" customFormat="1" ht="20.25" customHeight="1">
      <c r="A16" s="67" t="s">
        <v>63</v>
      </c>
      <c r="B16" s="71">
        <v>16</v>
      </c>
      <c r="C16" s="69">
        <v>27</v>
      </c>
      <c r="D16" s="69">
        <v>910</v>
      </c>
      <c r="E16" s="69">
        <v>1</v>
      </c>
      <c r="F16" s="71">
        <v>1</v>
      </c>
      <c r="G16" s="71" t="s">
        <v>54</v>
      </c>
      <c r="H16" s="71" t="s">
        <v>54</v>
      </c>
      <c r="I16" s="71" t="s">
        <v>54</v>
      </c>
      <c r="J16" s="71">
        <v>28</v>
      </c>
      <c r="K16" s="71">
        <v>61</v>
      </c>
      <c r="L16" s="69" t="s">
        <v>54</v>
      </c>
      <c r="M16" s="71">
        <v>1420</v>
      </c>
      <c r="N16" s="65"/>
      <c r="O16" s="65"/>
      <c r="P16" s="65"/>
    </row>
    <row r="17" spans="1:28" s="66" customFormat="1" ht="20.25" customHeight="1">
      <c r="A17" s="67" t="s">
        <v>64</v>
      </c>
      <c r="B17" s="72">
        <v>15</v>
      </c>
      <c r="C17" s="73">
        <v>0</v>
      </c>
      <c r="D17" s="73">
        <v>0</v>
      </c>
      <c r="E17" s="73">
        <f>SUM(F17:I17)</f>
        <v>3</v>
      </c>
      <c r="F17" s="72">
        <v>3</v>
      </c>
      <c r="G17" s="72">
        <v>0</v>
      </c>
      <c r="H17" s="72">
        <v>0</v>
      </c>
      <c r="I17" s="72">
        <v>0</v>
      </c>
      <c r="J17" s="72">
        <v>19</v>
      </c>
      <c r="K17" s="72">
        <v>49</v>
      </c>
      <c r="L17" s="73">
        <v>0</v>
      </c>
      <c r="M17" s="72">
        <v>1580</v>
      </c>
      <c r="N17" s="74"/>
      <c r="O17" s="65"/>
      <c r="P17" s="65"/>
    </row>
    <row r="18" spans="1:28" s="66" customFormat="1" ht="20.25" customHeight="1">
      <c r="A18" s="67" t="s">
        <v>65</v>
      </c>
      <c r="B18" s="72">
        <f>3+6+8+6</f>
        <v>23</v>
      </c>
      <c r="C18" s="73">
        <f>0+0+0+0</f>
        <v>0</v>
      </c>
      <c r="D18" s="73">
        <f>0+0+0+0</f>
        <v>0</v>
      </c>
      <c r="E18" s="73">
        <f>SUM(F18:I18)</f>
        <v>16</v>
      </c>
      <c r="F18" s="72">
        <f>0+1+1+1</f>
        <v>3</v>
      </c>
      <c r="G18" s="72">
        <f>0+0+0+0</f>
        <v>0</v>
      </c>
      <c r="H18" s="72">
        <f>0+0+0+0</f>
        <v>0</v>
      </c>
      <c r="I18" s="72">
        <v>13</v>
      </c>
      <c r="J18" s="72">
        <f>3+9+11+6</f>
        <v>29</v>
      </c>
      <c r="K18" s="72">
        <f>4+21+19+13</f>
        <v>57</v>
      </c>
      <c r="L18" s="73">
        <f>0+0+2+1</f>
        <v>3</v>
      </c>
      <c r="M18" s="72">
        <f>80+620+590+465</f>
        <v>1755</v>
      </c>
      <c r="N18" s="74"/>
      <c r="O18" s="65"/>
      <c r="P18" s="65"/>
    </row>
    <row r="19" spans="1:28" s="76" customFormat="1" ht="20.25" customHeight="1">
      <c r="A19" s="67" t="s">
        <v>66</v>
      </c>
      <c r="B19" s="72">
        <f>2+5+17+7</f>
        <v>31</v>
      </c>
      <c r="C19" s="73">
        <v>43</v>
      </c>
      <c r="D19" s="73">
        <v>1503</v>
      </c>
      <c r="E19" s="73">
        <f>SUM(F19:I19)</f>
        <v>3</v>
      </c>
      <c r="F19" s="72">
        <v>3</v>
      </c>
      <c r="G19" s="72">
        <v>0</v>
      </c>
      <c r="H19" s="72">
        <v>0</v>
      </c>
      <c r="I19" s="72">
        <v>0</v>
      </c>
      <c r="J19" s="72">
        <f>5+7</f>
        <v>12</v>
      </c>
      <c r="K19" s="72">
        <f>10+30</f>
        <v>40</v>
      </c>
      <c r="L19" s="73">
        <v>0</v>
      </c>
      <c r="M19" s="72">
        <v>1320</v>
      </c>
      <c r="N19" s="75"/>
      <c r="O19" s="75"/>
      <c r="P19" s="75"/>
    </row>
    <row r="20" spans="1:28" s="76" customFormat="1" ht="20.25" customHeight="1">
      <c r="A20" s="67" t="s">
        <v>67</v>
      </c>
      <c r="B20" s="74">
        <f>7+2+2+2</f>
        <v>13</v>
      </c>
      <c r="C20" s="74">
        <v>4</v>
      </c>
      <c r="D20" s="74">
        <v>841</v>
      </c>
      <c r="E20" s="73">
        <v>6</v>
      </c>
      <c r="F20" s="74">
        <v>6</v>
      </c>
      <c r="G20" s="72">
        <f>'Q1'!H10+'Q2'!H10+'Q3'!H10+'Q4'!H10</f>
        <v>0</v>
      </c>
      <c r="H20" s="72">
        <f>'Q1'!I10+'Q2'!I10+'Q3'!I10+'Q4'!I10</f>
        <v>0</v>
      </c>
      <c r="I20" s="72">
        <v>0</v>
      </c>
      <c r="J20" s="74">
        <v>84</v>
      </c>
      <c r="K20" s="74">
        <v>153</v>
      </c>
      <c r="L20" s="73">
        <v>0</v>
      </c>
      <c r="M20" s="72">
        <v>29100</v>
      </c>
      <c r="N20" s="75"/>
      <c r="O20" s="75"/>
      <c r="P20" s="75"/>
    </row>
    <row r="21" spans="1:28" s="76" customFormat="1" ht="20.25" customHeight="1">
      <c r="A21" s="67" t="s">
        <v>90</v>
      </c>
      <c r="B21" s="100" t="s">
        <v>94</v>
      </c>
      <c r="C21" s="74">
        <f>'Q1'!E10+'Q2'!E10+'Q3'!E10+'Q4'!E10</f>
        <v>23</v>
      </c>
      <c r="D21" s="74">
        <f>'Q1'!F10+'Q2'!F10+'Q3'!F10+'Q4'!F10</f>
        <v>177</v>
      </c>
      <c r="E21" s="73">
        <f>SUM(F21:I21)</f>
        <v>3</v>
      </c>
      <c r="F21" s="99">
        <v>0</v>
      </c>
      <c r="G21" s="72">
        <f>'Q1'!H10+'Q2'!H10+'Q3'!H10+'Q4'!H10</f>
        <v>0</v>
      </c>
      <c r="H21" s="72">
        <f>'Q1'!I10+'Q2'!I10+'Q3'!I10+'Q4'!I10</f>
        <v>0</v>
      </c>
      <c r="I21" s="72">
        <f>'Q1'!J10+'Q2'!J10+'Q3'!J10+'Q4'!J10</f>
        <v>3</v>
      </c>
      <c r="J21" s="74">
        <f>'Q1'!K10+'Q1'!L10+'Q2'!K10+'Q2'!L10+'Q3'!K10+'Q3'!L10+'Q4'!K10+'Q4'!L10</f>
        <v>13</v>
      </c>
      <c r="K21" s="74">
        <f>'Q1'!N10+'Q1'!M10+'Q2'!N10+'Q2'!M10+'Q3'!N10+'Q3'!M10+'Q4'!N10+'Q4'!M10</f>
        <v>42</v>
      </c>
      <c r="L21" s="73">
        <f>'Q1'!O10+'Q1'!P10+'Q2'!O10+'Q2'!P10+'Q3'!O10+'Q3'!P10+'Q4'!O10+'Q4'!P10</f>
        <v>5</v>
      </c>
      <c r="M21" s="72">
        <f>('Q1'!Q10+'Q2'!Q10+'Q3'!Q10+'Q4'!Q10)/1000</f>
        <v>760</v>
      </c>
      <c r="N21" s="75"/>
      <c r="O21" s="75"/>
      <c r="P21" s="75"/>
    </row>
    <row r="22" spans="1:28" s="76" customFormat="1" ht="20.25" customHeight="1">
      <c r="A22" s="67" t="s">
        <v>93</v>
      </c>
      <c r="B22" s="74">
        <v>9</v>
      </c>
      <c r="C22" s="98">
        <v>1</v>
      </c>
      <c r="D22" s="98">
        <v>2</v>
      </c>
      <c r="E22" s="74">
        <v>1</v>
      </c>
      <c r="F22" s="99">
        <v>1</v>
      </c>
      <c r="G22" s="99">
        <v>0</v>
      </c>
      <c r="H22" s="99">
        <v>0</v>
      </c>
      <c r="I22" s="99">
        <v>0</v>
      </c>
      <c r="J22" s="99">
        <v>10</v>
      </c>
      <c r="K22" s="99">
        <v>24</v>
      </c>
      <c r="L22" s="98">
        <v>4</v>
      </c>
      <c r="M22" s="99">
        <v>680</v>
      </c>
      <c r="N22" s="75"/>
      <c r="O22" s="75"/>
      <c r="P22" s="75"/>
    </row>
    <row r="23" spans="1:28" s="76" customFormat="1" ht="20.25" customHeight="1">
      <c r="A23" s="6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28" s="76" customFormat="1" ht="20.25" customHeight="1">
      <c r="A24" s="67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28" s="76" customFormat="1" ht="20.25" customHeight="1">
      <c r="A25" s="6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28" s="76" customFormat="1" ht="20.25" customHeight="1">
      <c r="A26" s="6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28" s="76" customFormat="1" ht="20.25" customHeight="1">
      <c r="A27" s="6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28" s="76" customFormat="1" ht="20.25" customHeight="1">
      <c r="A28" s="6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28" s="76" customFormat="1" ht="20.25" customHeight="1">
      <c r="A29" s="6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28" s="76" customFormat="1" ht="20.25" customHeight="1">
      <c r="A30" s="6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28" s="76" customFormat="1" ht="21" customHeight="1">
      <c r="A31" s="6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s="76" customFormat="1" ht="24" customHeight="1" thickBot="1">
      <c r="A32" s="6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7.25" customHeight="1">
      <c r="A33" s="78" t="s">
        <v>68</v>
      </c>
      <c r="B33" s="79"/>
      <c r="C33" s="79"/>
      <c r="D33" s="79"/>
      <c r="E33" s="79"/>
      <c r="F33" s="79"/>
      <c r="G33" s="80"/>
      <c r="H33" s="81" t="s">
        <v>95</v>
      </c>
      <c r="I33" s="79"/>
      <c r="J33" s="79"/>
      <c r="K33" s="79"/>
      <c r="L33" s="79"/>
      <c r="M33" s="82"/>
    </row>
    <row r="34" spans="1:28" s="76" customFormat="1" ht="20.25" customHeight="1">
      <c r="A34" s="8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20.25" customHeight="1">
      <c r="A35" s="6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28" ht="20.25" customHeight="1">
      <c r="A36" s="61"/>
      <c r="B36" s="76"/>
    </row>
    <row r="37" spans="1:28" ht="20.25" customHeight="1">
      <c r="A37" s="61"/>
      <c r="B37" s="76"/>
    </row>
    <row r="38" spans="1:28" ht="20.25" customHeight="1">
      <c r="A38" s="61"/>
      <c r="B38" s="76"/>
    </row>
    <row r="39" spans="1:28" ht="20.25" customHeight="1">
      <c r="A39" s="61"/>
      <c r="B39" s="76"/>
    </row>
    <row r="40" spans="1:28" ht="20.25" customHeight="1">
      <c r="A40" s="61"/>
      <c r="B40" s="76"/>
    </row>
    <row r="41" spans="1:28" ht="20.25" customHeight="1">
      <c r="A41" s="61"/>
      <c r="B41" s="76"/>
    </row>
    <row r="42" spans="1:28" ht="20.25" customHeight="1">
      <c r="A42" s="61"/>
      <c r="B42" s="76"/>
    </row>
    <row r="43" spans="1:28" ht="20.25" customHeight="1">
      <c r="A43" s="61"/>
      <c r="B43" s="76"/>
    </row>
    <row r="44" spans="1:28" ht="20.25" customHeight="1">
      <c r="A44" s="61"/>
      <c r="B44" s="76"/>
    </row>
    <row r="45" spans="1:28" ht="20.25" customHeight="1">
      <c r="A45" s="61"/>
      <c r="B45" s="76"/>
    </row>
    <row r="46" spans="1:28" ht="20.25" customHeight="1">
      <c r="A46" s="61"/>
      <c r="B46" s="76"/>
    </row>
    <row r="47" spans="1:28" ht="20.25" customHeight="1">
      <c r="A47" s="61"/>
      <c r="B47" s="76"/>
    </row>
    <row r="48" spans="1:28" ht="20.25" customHeight="1">
      <c r="A48" s="61"/>
      <c r="B48" s="76"/>
    </row>
    <row r="49" spans="1:2" ht="20.25" customHeight="1">
      <c r="A49" s="61"/>
      <c r="B49" s="76"/>
    </row>
    <row r="50" spans="1:2" ht="20.25" customHeight="1">
      <c r="A50" s="61"/>
      <c r="B50" s="76"/>
    </row>
    <row r="51" spans="1:2" ht="20.25" customHeight="1">
      <c r="A51" s="61"/>
      <c r="B51" s="76"/>
    </row>
    <row r="52" spans="1:2" ht="20.25" customHeight="1">
      <c r="A52" s="61"/>
      <c r="B52" s="76"/>
    </row>
    <row r="53" spans="1:2" ht="20.25" customHeight="1">
      <c r="A53" s="61"/>
      <c r="B53" s="76"/>
    </row>
    <row r="54" spans="1:2" ht="20.25" customHeight="1">
      <c r="A54" s="61"/>
      <c r="B54" s="76"/>
    </row>
    <row r="55" spans="1:2" ht="20.25" customHeight="1">
      <c r="A55" s="61"/>
      <c r="B55" s="76"/>
    </row>
    <row r="56" spans="1:2" ht="20.25" customHeight="1">
      <c r="A56" s="61"/>
      <c r="B56" s="76"/>
    </row>
    <row r="57" spans="1:2" ht="20.25" customHeight="1">
      <c r="A57" s="61"/>
      <c r="B57" s="76"/>
    </row>
    <row r="58" spans="1:2" ht="20.25" customHeight="1">
      <c r="A58" s="61"/>
      <c r="B58" s="76"/>
    </row>
    <row r="59" spans="1:2" ht="20.25" customHeight="1">
      <c r="A59" s="61"/>
      <c r="B59" s="76"/>
    </row>
    <row r="60" spans="1:2" ht="20.25" customHeight="1">
      <c r="A60" s="61"/>
      <c r="B60" s="76"/>
    </row>
    <row r="61" spans="1:2" ht="20.25" customHeight="1">
      <c r="A61" s="61"/>
      <c r="B61" s="76"/>
    </row>
    <row r="62" spans="1:2" ht="20.25" customHeight="1">
      <c r="A62" s="61"/>
      <c r="B62" s="76"/>
    </row>
    <row r="63" spans="1:2" ht="20.25" customHeight="1">
      <c r="A63" s="61"/>
      <c r="B63" s="76"/>
    </row>
    <row r="64" spans="1:2" ht="20.25" customHeight="1">
      <c r="A64" s="61"/>
      <c r="B64" s="76"/>
    </row>
    <row r="65" spans="1:2" ht="20.25" customHeight="1">
      <c r="A65" s="61"/>
      <c r="B65" s="76"/>
    </row>
    <row r="66" spans="1:2" ht="20.25" customHeight="1">
      <c r="A66" s="61"/>
      <c r="B66" s="76"/>
    </row>
    <row r="67" spans="1:2" ht="20.25" customHeight="1">
      <c r="A67" s="61"/>
      <c r="B67" s="76"/>
    </row>
    <row r="68" spans="1:2" ht="20.25" customHeight="1">
      <c r="A68" s="61"/>
      <c r="B68" s="76"/>
    </row>
    <row r="69" spans="1:2" ht="20.25" customHeight="1">
      <c r="A69" s="61"/>
      <c r="B69" s="76"/>
    </row>
    <row r="70" spans="1:2" ht="20.25" customHeight="1">
      <c r="A70" s="61"/>
      <c r="B70" s="76"/>
    </row>
    <row r="71" spans="1:2" ht="20.25" customHeight="1">
      <c r="A71" s="61"/>
      <c r="B71" s="76"/>
    </row>
    <row r="72" spans="1:2" ht="20.25" customHeight="1">
      <c r="A72" s="61"/>
      <c r="B72" s="76"/>
    </row>
    <row r="73" spans="1:2" ht="20.25" customHeight="1">
      <c r="A73" s="61"/>
      <c r="B73" s="76"/>
    </row>
    <row r="74" spans="1:2" ht="20.25" customHeight="1">
      <c r="A74" s="61"/>
      <c r="B74" s="76"/>
    </row>
    <row r="75" spans="1:2" ht="20.25" customHeight="1">
      <c r="A75" s="61"/>
      <c r="B75" s="76"/>
    </row>
    <row r="76" spans="1:2" ht="20.25" customHeight="1">
      <c r="A76" s="61"/>
      <c r="B76" s="76"/>
    </row>
    <row r="77" spans="1:2" ht="20.25" customHeight="1">
      <c r="A77" s="61"/>
      <c r="B77" s="76"/>
    </row>
    <row r="78" spans="1:2" ht="20.25" customHeight="1">
      <c r="A78" s="61"/>
      <c r="B78" s="76"/>
    </row>
    <row r="79" spans="1:2" ht="20.25" customHeight="1">
      <c r="A79" s="61"/>
      <c r="B79" s="76"/>
    </row>
    <row r="80" spans="1:2" ht="20.25" customHeight="1">
      <c r="A80" s="61"/>
      <c r="B80" s="76"/>
    </row>
    <row r="81" spans="1:2" ht="20.25" customHeight="1">
      <c r="A81" s="61"/>
      <c r="B81" s="76"/>
    </row>
    <row r="82" spans="1:2" ht="20.25" customHeight="1">
      <c r="A82" s="61"/>
      <c r="B82" s="76"/>
    </row>
    <row r="83" spans="1:2" ht="20.25" customHeight="1">
      <c r="A83" s="61"/>
      <c r="B83" s="76"/>
    </row>
    <row r="84" spans="1:2" ht="20.25" customHeight="1">
      <c r="A84" s="61"/>
      <c r="B84" s="76"/>
    </row>
    <row r="85" spans="1:2" ht="20.25" customHeight="1">
      <c r="A85" s="61"/>
      <c r="B85" s="76"/>
    </row>
    <row r="86" spans="1:2" ht="20.25" customHeight="1">
      <c r="A86" s="61"/>
      <c r="B86" s="76"/>
    </row>
    <row r="87" spans="1:2" ht="20.25" customHeight="1">
      <c r="A87" s="61"/>
      <c r="B87" s="76"/>
    </row>
    <row r="88" spans="1:2" ht="20.25" customHeight="1">
      <c r="A88" s="61"/>
      <c r="B88" s="76"/>
    </row>
    <row r="89" spans="1:2" ht="20.25" customHeight="1">
      <c r="A89" s="61"/>
      <c r="B89" s="76"/>
    </row>
    <row r="90" spans="1:2" ht="20.25" customHeight="1">
      <c r="A90" s="61"/>
      <c r="B90" s="76"/>
    </row>
    <row r="91" spans="1:2" ht="20.25" customHeight="1">
      <c r="A91" s="61"/>
      <c r="B91" s="76"/>
    </row>
    <row r="92" spans="1:2" ht="20.25" customHeight="1">
      <c r="A92" s="61"/>
      <c r="B92" s="76"/>
    </row>
    <row r="93" spans="1:2" ht="20.25" customHeight="1">
      <c r="A93" s="61"/>
      <c r="B93" s="76"/>
    </row>
    <row r="94" spans="1:2" ht="20.25" customHeight="1">
      <c r="A94" s="61"/>
      <c r="B94" s="76"/>
    </row>
    <row r="95" spans="1:2" ht="20.25" customHeight="1">
      <c r="A95" s="61"/>
      <c r="B95" s="76"/>
    </row>
    <row r="96" spans="1:2" ht="20.25" customHeight="1">
      <c r="A96" s="61"/>
      <c r="B96" s="76"/>
    </row>
    <row r="97" spans="1:2" ht="20.25" customHeight="1">
      <c r="A97" s="61"/>
      <c r="B97" s="76"/>
    </row>
    <row r="98" spans="1:2" ht="20.25" customHeight="1">
      <c r="A98" s="61"/>
      <c r="B98" s="76"/>
    </row>
    <row r="99" spans="1:2" ht="20.25" customHeight="1">
      <c r="A99" s="61"/>
      <c r="B99" s="76"/>
    </row>
    <row r="100" spans="1:2" ht="20.25" customHeight="1">
      <c r="A100" s="61"/>
      <c r="B100" s="76"/>
    </row>
    <row r="101" spans="1:2" ht="20.25" customHeight="1">
      <c r="A101" s="61"/>
      <c r="B101" s="76"/>
    </row>
    <row r="102" spans="1:2" ht="20.25" customHeight="1">
      <c r="A102" s="61"/>
      <c r="B102" s="76"/>
    </row>
    <row r="103" spans="1:2" ht="20.25" customHeight="1">
      <c r="A103" s="61"/>
      <c r="B103" s="76"/>
    </row>
    <row r="104" spans="1:2" ht="20.25" customHeight="1">
      <c r="A104" s="61"/>
      <c r="B104" s="76"/>
    </row>
    <row r="105" spans="1:2" ht="20.25" customHeight="1">
      <c r="A105" s="61"/>
      <c r="B105" s="76"/>
    </row>
    <row r="106" spans="1:2" ht="20.25" customHeight="1">
      <c r="A106" s="61"/>
      <c r="B106" s="76"/>
    </row>
    <row r="107" spans="1:2" ht="20.25" customHeight="1">
      <c r="A107" s="61"/>
      <c r="B107" s="76"/>
    </row>
    <row r="108" spans="1:2" ht="20.25" customHeight="1">
      <c r="A108" s="61"/>
      <c r="B108" s="76"/>
    </row>
    <row r="109" spans="1:2" ht="20.25" customHeight="1">
      <c r="A109" s="61"/>
      <c r="B109" s="76"/>
    </row>
    <row r="110" spans="1:2" ht="20.25" customHeight="1">
      <c r="A110" s="61"/>
      <c r="B110" s="76"/>
    </row>
    <row r="111" spans="1:2" ht="20.25" customHeight="1">
      <c r="A111" s="61"/>
      <c r="B111" s="76"/>
    </row>
    <row r="112" spans="1:2" ht="20.25" customHeight="1">
      <c r="A112" s="61"/>
      <c r="B112" s="76"/>
    </row>
    <row r="113" spans="1:2" ht="20.25" customHeight="1">
      <c r="A113" s="61"/>
      <c r="B113" s="76"/>
    </row>
    <row r="114" spans="1:2" ht="20.25" customHeight="1">
      <c r="A114" s="61"/>
      <c r="B114" s="76"/>
    </row>
    <row r="115" spans="1:2" ht="20.25" customHeight="1">
      <c r="A115" s="61"/>
      <c r="B115" s="76"/>
    </row>
    <row r="116" spans="1:2" ht="20.25" customHeight="1">
      <c r="A116" s="61"/>
      <c r="B116" s="76"/>
    </row>
  </sheetData>
  <mergeCells count="10">
    <mergeCell ref="B2:F2"/>
    <mergeCell ref="H2:M2"/>
    <mergeCell ref="A5:A6"/>
    <mergeCell ref="B5:B6"/>
    <mergeCell ref="C5:D5"/>
    <mergeCell ref="E5:G5"/>
    <mergeCell ref="H5:I5"/>
    <mergeCell ref="J5:K5"/>
    <mergeCell ref="L5:L6"/>
    <mergeCell ref="M5:M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Q1</vt:lpstr>
      <vt:lpstr>Q2</vt:lpstr>
      <vt:lpstr>Q3</vt:lpstr>
      <vt:lpstr>Q4</vt:lpstr>
      <vt:lpstr>11-13</vt:lpstr>
      <vt:lpstr>'Q1'!pp</vt:lpstr>
      <vt:lpstr>'Q1'!Print_Area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陳彥鈞</cp:lastModifiedBy>
  <cp:lastPrinted>2021-09-27T01:49:21Z</cp:lastPrinted>
  <dcterms:created xsi:type="dcterms:W3CDTF">2001-02-06T07:45:53Z</dcterms:created>
  <dcterms:modified xsi:type="dcterms:W3CDTF">2021-10-22T01:30:58Z</dcterms:modified>
</cp:coreProperties>
</file>