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385" activeTab="3"/>
  </bookViews>
  <sheets>
    <sheet name="103-1" sheetId="1" r:id="rId1"/>
    <sheet name="103-2" sheetId="2" r:id="rId2"/>
    <sheet name="103-3" sheetId="3" r:id="rId3"/>
    <sheet name="103-4" sheetId="4" r:id="rId4"/>
    <sheet name="104-1" sheetId="5" r:id="rId5"/>
    <sheet name="104基金用途明細" sheetId="6" r:id="rId6"/>
    <sheet name="其他縣市參考" sheetId="7" r:id="rId7"/>
  </sheets>
  <definedNames>
    <definedName name="_xlnm.Print_Area" localSheetId="4">'104-1'!$A$1:$N$160</definedName>
    <definedName name="_xlnm.Print_Area" localSheetId="5">'104基金用途明細'!$A$1:$E$410</definedName>
    <definedName name="_xlnm.Print_Titles" localSheetId="0">'103-1'!$14:$14</definedName>
    <definedName name="_xlnm.Print_Titles" localSheetId="1">'103-2'!$14:$14</definedName>
    <definedName name="_xlnm.Print_Titles" localSheetId="2">'103-3'!$14:$14</definedName>
    <definedName name="_xlnm.Print_Titles" localSheetId="3">'103-4'!$16:$16</definedName>
    <definedName name="_xlnm.Print_Titles" localSheetId="5">'104基金用途明細'!$1:$5</definedName>
  </definedNames>
  <calcPr fullCalcOnLoad="1"/>
</workbook>
</file>

<file path=xl/comments1.xml><?xml version="1.0" encoding="utf-8"?>
<comments xmlns="http://schemas.openxmlformats.org/spreadsheetml/2006/main">
  <authors>
    <author>fan</author>
  </authors>
  <commentList>
    <comment ref="B66" authorId="0">
      <text>
        <r>
          <rPr>
            <b/>
            <sz val="9"/>
            <rFont val="新細明體"/>
            <family val="1"/>
          </rPr>
          <t>fan:</t>
        </r>
        <r>
          <rPr>
            <sz val="9"/>
            <rFont val="新細明體"/>
            <family val="1"/>
          </rPr>
          <t xml:space="preserve">
</t>
        </r>
        <r>
          <rPr>
            <sz val="12"/>
            <rFont val="新細明體"/>
            <family val="1"/>
          </rPr>
          <t>1人550元</t>
        </r>
      </text>
    </comment>
  </commentList>
</comments>
</file>

<file path=xl/comments2.xml><?xml version="1.0" encoding="utf-8"?>
<comments xmlns="http://schemas.openxmlformats.org/spreadsheetml/2006/main">
  <authors>
    <author>fan</author>
    <author>user</author>
  </authors>
  <commentList>
    <comment ref="B66" authorId="0">
      <text>
        <r>
          <rPr>
            <b/>
            <sz val="9"/>
            <rFont val="新細明體"/>
            <family val="1"/>
          </rPr>
          <t>fan:</t>
        </r>
        <r>
          <rPr>
            <sz val="9"/>
            <rFont val="新細明體"/>
            <family val="1"/>
          </rPr>
          <t xml:space="preserve">
</t>
        </r>
        <r>
          <rPr>
            <sz val="12"/>
            <rFont val="新細明體"/>
            <family val="1"/>
          </rPr>
          <t>1人550元</t>
        </r>
      </text>
    </comment>
    <comment ref="B141" authorId="1">
      <text>
        <r>
          <rPr>
            <b/>
            <sz val="9"/>
            <rFont val="新細明體"/>
            <family val="1"/>
          </rPr>
          <t>user:</t>
        </r>
        <r>
          <rPr>
            <sz val="9"/>
            <rFont val="新細明體"/>
            <family val="1"/>
          </rPr>
          <t xml:space="preserve">
</t>
        </r>
        <r>
          <rPr>
            <sz val="12"/>
            <rFont val="新細明體"/>
            <family val="1"/>
          </rPr>
          <t>季報表-第3季要增加一欄-超併金額</t>
        </r>
      </text>
    </comment>
  </commentList>
</comments>
</file>

<file path=xl/comments3.xml><?xml version="1.0" encoding="utf-8"?>
<comments xmlns="http://schemas.openxmlformats.org/spreadsheetml/2006/main">
  <authors>
    <author>fan</author>
  </authors>
  <commentList>
    <comment ref="B66" authorId="0">
      <text>
        <r>
          <rPr>
            <b/>
            <sz val="9"/>
            <rFont val="新細明體"/>
            <family val="1"/>
          </rPr>
          <t>fan:</t>
        </r>
        <r>
          <rPr>
            <sz val="9"/>
            <rFont val="新細明體"/>
            <family val="1"/>
          </rPr>
          <t xml:space="preserve">
</t>
        </r>
        <r>
          <rPr>
            <sz val="12"/>
            <rFont val="新細明體"/>
            <family val="1"/>
          </rPr>
          <t>1人550元</t>
        </r>
      </text>
    </comment>
  </commentList>
</comments>
</file>

<file path=xl/comments4.xml><?xml version="1.0" encoding="utf-8"?>
<comments xmlns="http://schemas.openxmlformats.org/spreadsheetml/2006/main">
  <authors>
    <author>fan</author>
  </authors>
  <commentList>
    <comment ref="B71" authorId="0">
      <text>
        <r>
          <rPr>
            <b/>
            <sz val="9"/>
            <rFont val="新細明體"/>
            <family val="1"/>
          </rPr>
          <t>fan:</t>
        </r>
        <r>
          <rPr>
            <sz val="9"/>
            <rFont val="新細明體"/>
            <family val="1"/>
          </rPr>
          <t xml:space="preserve">
</t>
        </r>
        <r>
          <rPr>
            <sz val="12"/>
            <rFont val="新細明體"/>
            <family val="1"/>
          </rPr>
          <t>1人550元</t>
        </r>
      </text>
    </comment>
  </commentList>
</comments>
</file>

<file path=xl/comments5.xml><?xml version="1.0" encoding="utf-8"?>
<comments xmlns="http://schemas.openxmlformats.org/spreadsheetml/2006/main">
  <authors>
    <author>fan</author>
  </authors>
  <commentList>
    <comment ref="B64" authorId="0">
      <text>
        <r>
          <rPr>
            <b/>
            <sz val="9"/>
            <rFont val="新細明體"/>
            <family val="1"/>
          </rPr>
          <t>fan:</t>
        </r>
        <r>
          <rPr>
            <sz val="9"/>
            <rFont val="新細明體"/>
            <family val="1"/>
          </rPr>
          <t xml:space="preserve">
</t>
        </r>
        <r>
          <rPr>
            <sz val="12"/>
            <rFont val="新細明體"/>
            <family val="1"/>
          </rPr>
          <t>1人550元</t>
        </r>
      </text>
    </comment>
  </commentList>
</comments>
</file>

<file path=xl/comments6.xml><?xml version="1.0" encoding="utf-8"?>
<comments xmlns="http://schemas.openxmlformats.org/spreadsheetml/2006/main">
  <authors>
    <author>fan</author>
    <author>user</author>
  </authors>
  <commentList>
    <comment ref="A5" authorId="0">
      <text>
        <r>
          <rPr>
            <b/>
            <sz val="9"/>
            <rFont val="新細明體"/>
            <family val="1"/>
          </rPr>
          <t>fan:</t>
        </r>
        <r>
          <rPr>
            <sz val="9"/>
            <rFont val="新細明體"/>
            <family val="1"/>
          </rPr>
          <t xml:space="preserve">
</t>
        </r>
        <r>
          <rPr>
            <sz val="14"/>
            <rFont val="新細明體"/>
            <family val="1"/>
          </rPr>
          <t>102年度</t>
        </r>
      </text>
    </comment>
    <comment ref="C5" authorId="0">
      <text>
        <r>
          <rPr>
            <b/>
            <sz val="9"/>
            <rFont val="新細明體"/>
            <family val="1"/>
          </rPr>
          <t>fan:</t>
        </r>
        <r>
          <rPr>
            <sz val="9"/>
            <rFont val="新細明體"/>
            <family val="1"/>
          </rPr>
          <t xml:space="preserve">
</t>
        </r>
        <r>
          <rPr>
            <sz val="14"/>
            <rFont val="新細明體"/>
            <family val="1"/>
          </rPr>
          <t>104年度</t>
        </r>
      </text>
    </comment>
    <comment ref="D5" authorId="0">
      <text>
        <r>
          <rPr>
            <b/>
            <sz val="9"/>
            <rFont val="新細明體"/>
            <family val="1"/>
          </rPr>
          <t>fan:</t>
        </r>
        <r>
          <rPr>
            <sz val="9"/>
            <rFont val="新細明體"/>
            <family val="1"/>
          </rPr>
          <t xml:space="preserve">
</t>
        </r>
        <r>
          <rPr>
            <sz val="14"/>
            <rFont val="新細明體"/>
            <family val="1"/>
          </rPr>
          <t>103年度</t>
        </r>
      </text>
    </comment>
    <comment ref="E31" authorId="1">
      <text>
        <r>
          <rPr>
            <b/>
            <sz val="9"/>
            <rFont val="新細明體"/>
            <family val="1"/>
          </rPr>
          <t>user:</t>
        </r>
        <r>
          <rPr>
            <sz val="9"/>
            <rFont val="新細明體"/>
            <family val="1"/>
          </rPr>
          <t xml:space="preserve">
</t>
        </r>
        <r>
          <rPr>
            <sz val="14"/>
            <rFont val="新細明體"/>
            <family val="1"/>
          </rPr>
          <t>電腦軟硬體租用 19.200元
機械設備租用 10.800元</t>
        </r>
      </text>
    </comment>
    <comment ref="E132" authorId="0">
      <text>
        <r>
          <rPr>
            <b/>
            <sz val="9"/>
            <rFont val="新細明體"/>
            <family val="1"/>
          </rPr>
          <t>fan:</t>
        </r>
        <r>
          <rPr>
            <sz val="9"/>
            <rFont val="新細明體"/>
            <family val="1"/>
          </rPr>
          <t xml:space="preserve">
</t>
        </r>
        <r>
          <rPr>
            <sz val="12"/>
            <rFont val="新細明體"/>
            <family val="1"/>
          </rPr>
          <t>1人550元</t>
        </r>
      </text>
    </comment>
    <comment ref="E369" authorId="1">
      <text>
        <r>
          <rPr>
            <b/>
            <sz val="9"/>
            <rFont val="新細明體"/>
            <family val="1"/>
          </rPr>
          <t>user:</t>
        </r>
        <r>
          <rPr>
            <sz val="9"/>
            <rFont val="新細明體"/>
            <family val="1"/>
          </rPr>
          <t xml:space="preserve">
</t>
        </r>
        <r>
          <rPr>
            <sz val="14"/>
            <rFont val="新細明體"/>
            <family val="1"/>
          </rPr>
          <t>玉汝薪水</t>
        </r>
      </text>
    </comment>
  </commentList>
</comments>
</file>

<file path=xl/sharedStrings.xml><?xml version="1.0" encoding="utf-8"?>
<sst xmlns="http://schemas.openxmlformats.org/spreadsheetml/2006/main" count="2780" uniqueCount="1388">
  <si>
    <r>
      <t>（一）本年度1月起至本季截止，累計公益彩券盈餘分配待運用數(d)=(a)+(b)-(c）</t>
    </r>
    <r>
      <rPr>
        <u val="single"/>
        <sz val="10"/>
        <rFont val="新細明體"/>
        <family val="1"/>
      </rPr>
      <t xml:space="preserve">  </t>
    </r>
    <r>
      <rPr>
        <u val="single"/>
        <sz val="10"/>
        <rFont val="Times New Roman"/>
        <family val="1"/>
      </rPr>
      <t>535,352,271</t>
    </r>
    <r>
      <rPr>
        <u val="single"/>
        <sz val="10"/>
        <rFont val="新細明體"/>
        <family val="1"/>
      </rPr>
      <t xml:space="preserve">    </t>
    </r>
    <r>
      <rPr>
        <sz val="10"/>
        <rFont val="新細明體"/>
        <family val="1"/>
      </rPr>
      <t>元。(e)孳息收入                                        元。</t>
    </r>
  </si>
  <si>
    <r>
      <t>（二）尚未執行之原因：</t>
    </r>
    <r>
      <rPr>
        <u val="single"/>
        <sz val="10"/>
        <rFont val="新細明體"/>
        <family val="1"/>
      </rPr>
      <t xml:space="preserve">    本年度編列之支出項目業依各業務計畫所訂進度時程覈實執行，賸餘款將列入基金專戶內循環供以後年度預算計畫支用。</t>
    </r>
  </si>
  <si>
    <t>.</t>
  </si>
  <si>
    <r>
      <t xml:space="preserve">（一）本年度1月起至本季截止，已發包或已簽約經費 </t>
    </r>
    <r>
      <rPr>
        <u val="single"/>
        <sz val="10"/>
        <rFont val="新細明體"/>
        <family val="1"/>
      </rPr>
      <t xml:space="preserve">   0    </t>
    </r>
    <r>
      <rPr>
        <sz val="10"/>
        <rFont val="新細明體"/>
        <family val="1"/>
      </rPr>
      <t xml:space="preserve"> 元，預計於次季執行經費 </t>
    </r>
    <r>
      <rPr>
        <u val="single"/>
        <sz val="10"/>
        <rFont val="新細明體"/>
        <family val="1"/>
      </rPr>
      <t xml:space="preserve"> 0  </t>
    </r>
    <r>
      <rPr>
        <sz val="10"/>
        <rFont val="新細明體"/>
        <family val="1"/>
      </rPr>
      <t xml:space="preserve"> 元。</t>
    </r>
  </si>
  <si>
    <t>福利類別及項目</t>
  </si>
  <si>
    <t>身心障礙者日間照顧及住宿式照顧費用補助</t>
  </si>
  <si>
    <t>身心障礙福利服務中心身心障礙者日間照顧及住宿式照顧機構服務費及收托身心障礙者交通費</t>
  </si>
  <si>
    <t>年底執行完畢後撥付。</t>
  </si>
  <si>
    <t>身心障礙者臨時暨短期照顧服務</t>
  </si>
  <si>
    <t>身心障礙者心理重建</t>
  </si>
  <si>
    <t>已預撥第一期款36萬元。</t>
  </si>
  <si>
    <t>重度照顧需求身心障礙者服務試辦計畫</t>
  </si>
  <si>
    <t>身心障礙者生活補助費</t>
  </si>
  <si>
    <t>本縣身心障礙福利服務機構團體自強活動</t>
  </si>
  <si>
    <t>輔具資源中心輔具維修回收租借評估追蹤、諮詢、宣導及到宅評估復健訓練專業人員評估服務費</t>
  </si>
  <si>
    <t>身心障礙機構及團體設施改善及設施、設備補助</t>
  </si>
  <si>
    <t>推展身心障礙者照顧服務方案(含社區日間作業設施、社區居住、社區日間照顧)</t>
  </si>
  <si>
    <t>推展身心障礙自立支持服務</t>
  </si>
  <si>
    <t>身心障礙福利服務機構團體會務經費</t>
  </si>
  <si>
    <t>採預撥方式補助尚未辦理核銷。</t>
  </si>
  <si>
    <t>身心障礙福利服務機構團體各項活動</t>
  </si>
  <si>
    <t>身心障礙者中期照顧試辦計畫</t>
  </si>
  <si>
    <t>契約簽核中。</t>
  </si>
  <si>
    <t>身心障礙者家庭服務方案</t>
  </si>
  <si>
    <t>績優社福從業人員表揚計畫</t>
  </si>
  <si>
    <t>預計第三季辦理。</t>
  </si>
  <si>
    <t>高危機身心障礙者處遇服務計畫</t>
  </si>
  <si>
    <t>身心障礙福利專業人員培力計畫</t>
  </si>
  <si>
    <t>身心障礙福利機構評鑑獎勵金(三年辦理一次)</t>
  </si>
  <si>
    <t>依業務期程，年底辦理評鑑後撥付。</t>
  </si>
  <si>
    <t>身心障礙者家庭照顧服務計畫(支持方案研習及講座)及身心障礙福利相關會議研習訓練</t>
  </si>
  <si>
    <t>身心障礙福利服務、休閒服務、親職教育活動</t>
  </si>
  <si>
    <t>手語翻譯服務計畫</t>
  </si>
  <si>
    <t>身心障礙者生活狀況與福利需求調查(五年一次)</t>
  </si>
  <si>
    <t>身心障礙復康巴士服務</t>
  </si>
  <si>
    <t>身心障礙福利服務中心建築物之經營管理</t>
  </si>
  <si>
    <t>輔具資源中心購置身心障礙者輔助器具等設施設備</t>
  </si>
  <si>
    <t>輔具服務資源建置工作計畫資料印刷等</t>
  </si>
  <si>
    <t>依實際執行情形覈實撥付。</t>
  </si>
  <si>
    <t>（五）社會救助</t>
  </si>
  <si>
    <t>社會救助特殊項目救助及服務（低收入戶產婦及嬰兒營養補助、喪葬補助、住宅修繕補助、旅人川資）</t>
  </si>
  <si>
    <t>低(中低)收入戶脫貧方案等活動相對提撥款</t>
  </si>
  <si>
    <t>低收入戶傷病醫療及住院看護費用補助</t>
  </si>
  <si>
    <t>低收入戶(中低)就業障礙排除輔導支持方案</t>
  </si>
  <si>
    <t>遊民暨街友福利服務活動及方案</t>
  </si>
  <si>
    <t>物資銀行計畫</t>
  </si>
  <si>
    <t>低(中低)收入戶脫貧方案等活動</t>
  </si>
  <si>
    <t>執行遊民暨街友個案交通費</t>
  </si>
  <si>
    <t>天然災害儲備及遊民、街友低溫關懷救助相關物品</t>
  </si>
  <si>
    <t>社會救助個案管理資訊系統軟體維護</t>
  </si>
  <si>
    <t>社會救助計畫綜合業務行政費</t>
  </si>
  <si>
    <t>（六）其他福利</t>
  </si>
  <si>
    <t>辦理家庭暴力、性侵害及性騒擾防治等福利活動</t>
  </si>
  <si>
    <t>補助辦理志願服務社區化福利服務計畫及一般活動</t>
  </si>
  <si>
    <t>家庭暴力與性侵害防治業務</t>
  </si>
  <si>
    <t>志願服務推廣中心實施計畫</t>
  </si>
  <si>
    <t>花蓮縣家庭暴力及性侵害多元處遇服務計畫暨綜合行政業務</t>
  </si>
  <si>
    <t>委託社福單位辦理家事事件服務處相關服務及訓練費用</t>
  </si>
  <si>
    <t>公益彩券盈餘綜合業務行政費</t>
  </si>
  <si>
    <t>填表說明：「福利類別及項目」，得視當季實際執行情形酌予增減或修正。</t>
  </si>
  <si>
    <r>
      <t>（二）尚未執行之原因：</t>
    </r>
    <r>
      <rPr>
        <u val="single"/>
        <sz val="10"/>
        <rFont val="新細明體"/>
        <family val="1"/>
      </rPr>
      <t xml:space="preserve">    按年度計畫時程覈實執行之，故尚有待執行預算數。</t>
    </r>
  </si>
  <si>
    <t xml:space="preserve">八、公益彩券盈餘預算經費動支及核銷預估情形： （第4季報表本欄免填）                                  </t>
  </si>
  <si>
    <t>承辦人員簽章：</t>
  </si>
  <si>
    <t>聯絡電話：03-8234079</t>
  </si>
  <si>
    <t>填表日期：103. 07  .</t>
  </si>
  <si>
    <t>科 長 簽 章：</t>
  </si>
  <si>
    <t>備註：簽章欄得由各該直轄巿、縣巿政府視業務劃分，自行調整。</t>
  </si>
  <si>
    <r>
      <t xml:space="preserve">  </t>
    </r>
    <r>
      <rPr>
        <u val="single"/>
        <sz val="14"/>
        <rFont val="標楷體"/>
        <family val="4"/>
      </rPr>
      <t>花蓮縣政府</t>
    </r>
    <r>
      <rPr>
        <u val="single"/>
        <sz val="14"/>
        <rFont val="Times New Roman"/>
        <family val="1"/>
      </rPr>
      <t xml:space="preserve">      </t>
    </r>
  </si>
  <si>
    <r>
      <t>一、本年度公益彩券盈餘分配管理方式：</t>
    </r>
    <r>
      <rPr>
        <sz val="16"/>
        <rFont val="新細明體"/>
        <family val="1"/>
      </rPr>
      <t xml:space="preserve">⍌ </t>
    </r>
    <r>
      <rPr>
        <sz val="10"/>
        <rFont val="新細明體"/>
        <family val="1"/>
      </rPr>
      <t>基金管理    □收支並列    □其他：</t>
    </r>
    <r>
      <rPr>
        <u val="single"/>
        <sz val="10"/>
        <rFont val="新細明體"/>
        <family val="1"/>
      </rPr>
      <t xml:space="preserve">        </t>
    </r>
    <r>
      <rPr>
        <sz val="10"/>
        <rFont val="新細明體"/>
        <family val="1"/>
      </rPr>
      <t>。</t>
    </r>
  </si>
  <si>
    <r>
      <t>二、本年度第</t>
    </r>
    <r>
      <rPr>
        <u val="single"/>
        <sz val="10"/>
        <rFont val="新細明體"/>
        <family val="1"/>
      </rPr>
      <t xml:space="preserve">  2   </t>
    </r>
    <r>
      <rPr>
        <sz val="10"/>
        <rFont val="新細明體"/>
        <family val="1"/>
      </rPr>
      <t>季，彩券盈餘分配數為</t>
    </r>
    <r>
      <rPr>
        <u val="single"/>
        <sz val="10"/>
        <rFont val="新細明體"/>
        <family val="1"/>
      </rPr>
      <t xml:space="preserve">  76,675,109  元</t>
    </r>
    <r>
      <rPr>
        <sz val="10"/>
        <rFont val="新細明體"/>
        <family val="1"/>
      </rPr>
      <t>。【 含第3屆發行結束結算盈餘( 103.1.1-1.103..4.1 )
        分配數</t>
    </r>
    <r>
      <rPr>
        <u val="single"/>
        <sz val="10"/>
        <rFont val="新細明體"/>
        <family val="1"/>
      </rPr>
      <t xml:space="preserve">   33,981,271    </t>
    </r>
    <r>
      <rPr>
        <sz val="10"/>
        <rFont val="新細明體"/>
        <family val="1"/>
      </rPr>
      <t>元  】。</t>
    </r>
  </si>
  <si>
    <t>小計</t>
  </si>
  <si>
    <r>
      <t>合</t>
    </r>
    <r>
      <rPr>
        <b/>
        <sz val="10"/>
        <rFont val="Times New Roman"/>
        <family val="1"/>
      </rPr>
      <t xml:space="preserve">        </t>
    </r>
    <r>
      <rPr>
        <b/>
        <sz val="10"/>
        <rFont val="新細明體"/>
        <family val="1"/>
      </rPr>
      <t>計</t>
    </r>
  </si>
  <si>
    <r>
      <t>（一）截至去年度12月底止，公益彩券盈餘分配待運用數為</t>
    </r>
    <r>
      <rPr>
        <b/>
        <sz val="10"/>
        <rFont val="新細明體"/>
        <family val="1"/>
      </rPr>
      <t>(a)</t>
    </r>
    <r>
      <rPr>
        <b/>
        <u val="single"/>
        <sz val="10"/>
        <rFont val="新細明體"/>
        <family val="1"/>
      </rPr>
      <t xml:space="preserve">  457,404.072</t>
    </r>
    <r>
      <rPr>
        <u val="single"/>
        <sz val="10"/>
        <rFont val="新細明體"/>
        <family val="1"/>
      </rPr>
      <t xml:space="preserve">  </t>
    </r>
    <r>
      <rPr>
        <sz val="10"/>
        <rFont val="新細明體"/>
        <family val="1"/>
      </rPr>
      <t>元 。</t>
    </r>
  </si>
  <si>
    <r>
      <t>四、本年度1月起至本季截止，累計公益彩券盈餘分配數為</t>
    </r>
    <r>
      <rPr>
        <b/>
        <sz val="10"/>
        <rFont val="新細明體"/>
        <family val="1"/>
      </rPr>
      <t xml:space="preserve">(b) </t>
    </r>
    <r>
      <rPr>
        <b/>
        <u val="single"/>
        <sz val="10"/>
        <rFont val="新細明體"/>
        <family val="1"/>
      </rPr>
      <t xml:space="preserve">   187,560,650   </t>
    </r>
    <r>
      <rPr>
        <sz val="10"/>
        <rFont val="新細明體"/>
        <family val="1"/>
      </rPr>
      <t>元。</t>
    </r>
  </si>
  <si>
    <r>
      <t>本年度</t>
    </r>
    <r>
      <rPr>
        <sz val="9"/>
        <rFont val="Times New Roman"/>
        <family val="1"/>
      </rPr>
      <t>1</t>
    </r>
    <r>
      <rPr>
        <sz val="9"/>
        <rFont val="新細明體"/>
        <family val="1"/>
      </rPr>
      <t>月起至本季截止累計執行數</t>
    </r>
  </si>
  <si>
    <r>
      <t>（一）本年度1月起至本季截止，累計公益彩券盈餘分配待運用數(d)=(a)+(b)-(c）</t>
    </r>
    <r>
      <rPr>
        <u val="single"/>
        <sz val="10"/>
        <rFont val="新細明體"/>
        <family val="1"/>
      </rPr>
      <t xml:space="preserve">  576,868,993    </t>
    </r>
    <r>
      <rPr>
        <sz val="10"/>
        <rFont val="新細明體"/>
        <family val="1"/>
      </rPr>
      <t>元。</t>
    </r>
  </si>
  <si>
    <r>
      <t xml:space="preserve">（一）本年度1月起至本季截止，已發包或已簽約經費 </t>
    </r>
    <r>
      <rPr>
        <u val="single"/>
        <sz val="10"/>
        <rFont val="新細明體"/>
        <family val="1"/>
      </rPr>
      <t xml:space="preserve">   96,262,275    </t>
    </r>
    <r>
      <rPr>
        <sz val="10"/>
        <rFont val="新細明體"/>
        <family val="1"/>
      </rPr>
      <t xml:space="preserve"> 元，預計於次季執行經費 </t>
    </r>
    <r>
      <rPr>
        <u val="single"/>
        <sz val="10"/>
        <rFont val="新細明體"/>
        <family val="1"/>
      </rPr>
      <t xml:space="preserve">  15,337,800    </t>
    </r>
    <r>
      <rPr>
        <sz val="10"/>
        <rFont val="新細明體"/>
        <family val="1"/>
      </rPr>
      <t xml:space="preserve"> 元。</t>
    </r>
  </si>
  <si>
    <r>
      <t>（二）預計於次季核銷經費</t>
    </r>
    <r>
      <rPr>
        <u val="single"/>
        <sz val="10"/>
        <rFont val="新細明體"/>
        <family val="1"/>
      </rPr>
      <t xml:space="preserve">  122,343,535     </t>
    </r>
    <r>
      <rPr>
        <sz val="10"/>
        <rFont val="新細明體"/>
        <family val="1"/>
      </rPr>
      <t xml:space="preserve">元，預估累計至次季止執行率 </t>
    </r>
    <r>
      <rPr>
        <u val="single"/>
        <sz val="10"/>
        <rFont val="新細明體"/>
        <family val="1"/>
      </rPr>
      <t xml:space="preserve">   47.06    </t>
    </r>
    <r>
      <rPr>
        <sz val="10"/>
        <rFont val="新細明體"/>
        <family val="1"/>
      </rPr>
      <t>%。 
            ( 因各項計畫執行依預算分配期程辦理暨撥付，款項大部分於第4季核銷，故本季執行率顯較低。)</t>
    </r>
  </si>
  <si>
    <r>
      <t>（二）歲出預算原編</t>
    </r>
    <r>
      <rPr>
        <u val="single"/>
        <sz val="10"/>
        <rFont val="新細明體"/>
        <family val="1"/>
      </rPr>
      <t xml:space="preserve">      260,000,000                  </t>
    </r>
    <r>
      <rPr>
        <sz val="10"/>
        <rFont val="新細明體"/>
        <family val="1"/>
      </rPr>
      <t>元，超支併決算</t>
    </r>
    <r>
      <rPr>
        <u val="single"/>
        <sz val="10"/>
        <rFont val="新細明體"/>
        <family val="1"/>
      </rPr>
      <t xml:space="preserve">    280,000    </t>
    </r>
    <r>
      <rPr>
        <sz val="10"/>
        <rFont val="新細明體"/>
        <family val="1"/>
      </rPr>
      <t xml:space="preserve"> 元，合計</t>
    </r>
    <r>
      <rPr>
        <u val="single"/>
        <sz val="10"/>
        <rFont val="新細明體"/>
        <family val="1"/>
      </rPr>
      <t xml:space="preserve">     260,280,000     </t>
    </r>
    <r>
      <rPr>
        <sz val="10"/>
        <rFont val="新細明體"/>
        <family val="1"/>
      </rPr>
      <t>元。</t>
    </r>
  </si>
  <si>
    <t>8</t>
  </si>
  <si>
    <t>公益彩券形象宣導</t>
  </si>
  <si>
    <t>6月份超支併決算28萬元</t>
  </si>
  <si>
    <t>中華民國103年7月份至9月份（103年度第3季）</t>
  </si>
  <si>
    <t>受益人數(次)</t>
  </si>
  <si>
    <r>
      <t>430人</t>
    </r>
  </si>
  <si>
    <r>
      <t>431人</t>
    </r>
  </si>
  <si>
    <r>
      <t>432人</t>
    </r>
  </si>
  <si>
    <t>超支併決算</t>
  </si>
  <si>
    <r>
      <t>二、本年度第</t>
    </r>
    <r>
      <rPr>
        <u val="single"/>
        <sz val="10"/>
        <rFont val="新細明體"/>
        <family val="1"/>
      </rPr>
      <t xml:space="preserve">  3   </t>
    </r>
    <r>
      <rPr>
        <sz val="10"/>
        <rFont val="新細明體"/>
        <family val="1"/>
      </rPr>
      <t>季，彩券盈餘分配數為</t>
    </r>
    <r>
      <rPr>
        <b/>
        <u val="single"/>
        <sz val="10"/>
        <rFont val="新細明體"/>
        <family val="1"/>
      </rPr>
      <t xml:space="preserve">  61,326,669 </t>
    </r>
    <r>
      <rPr>
        <u val="single"/>
        <sz val="10"/>
        <rFont val="新細明體"/>
        <family val="1"/>
      </rPr>
      <t xml:space="preserve"> 元</t>
    </r>
    <r>
      <rPr>
        <sz val="10"/>
        <rFont val="新細明體"/>
        <family val="1"/>
      </rPr>
      <t>。。</t>
    </r>
  </si>
  <si>
    <r>
      <t>四、本年度1月起至本季截止，累計公益彩券盈餘分配數為</t>
    </r>
    <r>
      <rPr>
        <b/>
        <sz val="10"/>
        <rFont val="新細明體"/>
        <family val="1"/>
      </rPr>
      <t xml:space="preserve">(b) </t>
    </r>
    <r>
      <rPr>
        <b/>
        <u val="single"/>
        <sz val="10"/>
        <rFont val="新細明體"/>
        <family val="1"/>
      </rPr>
      <t xml:space="preserve">  248,887,319   </t>
    </r>
    <r>
      <rPr>
        <sz val="10"/>
        <rFont val="新細明體"/>
        <family val="1"/>
      </rPr>
      <t>元。</t>
    </r>
  </si>
  <si>
    <t>依預算分配期程辦理。</t>
  </si>
  <si>
    <r>
      <t>216</t>
    </r>
    <r>
      <rPr>
        <sz val="9"/>
        <rFont val="新細明體"/>
        <family val="1"/>
      </rPr>
      <t>人次</t>
    </r>
  </si>
  <si>
    <r>
      <t>86</t>
    </r>
    <r>
      <rPr>
        <sz val="9"/>
        <rFont val="細明體"/>
        <family val="3"/>
      </rPr>
      <t>人次</t>
    </r>
  </si>
  <si>
    <t>依實際申請覈實撥付。</t>
  </si>
  <si>
    <r>
      <t>3442</t>
    </r>
    <r>
      <rPr>
        <sz val="9"/>
        <rFont val="細明體"/>
        <family val="3"/>
      </rPr>
      <t>人次</t>
    </r>
  </si>
  <si>
    <r>
      <t>15023</t>
    </r>
    <r>
      <rPr>
        <sz val="9"/>
        <rFont val="細明體"/>
        <family val="3"/>
      </rPr>
      <t>人次</t>
    </r>
  </si>
  <si>
    <r>
      <t xml:space="preserve">1003
</t>
    </r>
    <r>
      <rPr>
        <sz val="9"/>
        <rFont val="新細明體"/>
        <family val="1"/>
      </rPr>
      <t>人次</t>
    </r>
  </si>
  <si>
    <r>
      <t>2047</t>
    </r>
    <r>
      <rPr>
        <sz val="9"/>
        <rFont val="細明體"/>
        <family val="3"/>
      </rPr>
      <t>人次</t>
    </r>
  </si>
  <si>
    <r>
      <t>376</t>
    </r>
    <r>
      <rPr>
        <sz val="9"/>
        <rFont val="新細明體"/>
        <family val="1"/>
      </rPr>
      <t>人</t>
    </r>
  </si>
  <si>
    <r>
      <t>1996</t>
    </r>
    <r>
      <rPr>
        <sz val="9"/>
        <rFont val="細明體"/>
        <family val="3"/>
      </rPr>
      <t>人次</t>
    </r>
  </si>
  <si>
    <r>
      <t>3</t>
    </r>
    <r>
      <rPr>
        <sz val="9"/>
        <rFont val="新細明體"/>
        <family val="1"/>
      </rPr>
      <t>所機構</t>
    </r>
  </si>
  <si>
    <r>
      <t>314</t>
    </r>
    <r>
      <rPr>
        <sz val="9"/>
        <rFont val="細明體"/>
        <family val="3"/>
      </rPr>
      <t>人</t>
    </r>
  </si>
  <si>
    <t>依實際申請覈實撥付。</t>
  </si>
  <si>
    <r>
      <t>505</t>
    </r>
    <r>
      <rPr>
        <sz val="9"/>
        <rFont val="細明體"/>
        <family val="3"/>
      </rPr>
      <t>人</t>
    </r>
  </si>
  <si>
    <r>
      <t>22022</t>
    </r>
    <r>
      <rPr>
        <sz val="9"/>
        <rFont val="新細明體"/>
        <family val="1"/>
      </rPr>
      <t>人次</t>
    </r>
  </si>
  <si>
    <r>
      <t>6340</t>
    </r>
    <r>
      <rPr>
        <sz val="9"/>
        <rFont val="新細明體"/>
        <family val="1"/>
      </rPr>
      <t>人次</t>
    </r>
  </si>
  <si>
    <r>
      <t>268</t>
    </r>
    <r>
      <rPr>
        <sz val="9"/>
        <rFont val="新細明體"/>
        <family val="1"/>
      </rPr>
      <t>人次</t>
    </r>
  </si>
  <si>
    <r>
      <t>1</t>
    </r>
    <r>
      <rPr>
        <sz val="9"/>
        <rFont val="細明體"/>
        <family val="3"/>
      </rPr>
      <t>單位</t>
    </r>
  </si>
  <si>
    <r>
      <t>834</t>
    </r>
    <r>
      <rPr>
        <sz val="9"/>
        <rFont val="細明體"/>
        <family val="3"/>
      </rPr>
      <t>人次</t>
    </r>
  </si>
  <si>
    <r>
      <t>897</t>
    </r>
    <r>
      <rPr>
        <sz val="9"/>
        <rFont val="細明體"/>
        <family val="3"/>
      </rPr>
      <t>人次</t>
    </r>
  </si>
  <si>
    <r>
      <t>40</t>
    </r>
    <r>
      <rPr>
        <sz val="9"/>
        <rFont val="細明體"/>
        <family val="3"/>
      </rPr>
      <t>人</t>
    </r>
  </si>
  <si>
    <r>
      <t>25951</t>
    </r>
    <r>
      <rPr>
        <sz val="9"/>
        <rFont val="細明體"/>
        <family val="3"/>
      </rPr>
      <t>人次</t>
    </r>
  </si>
  <si>
    <r>
      <t xml:space="preserve">147755
</t>
    </r>
    <r>
      <rPr>
        <sz val="9"/>
        <rFont val="新細明體"/>
        <family val="1"/>
      </rPr>
      <t>人次</t>
    </r>
  </si>
  <si>
    <r>
      <t>132</t>
    </r>
    <r>
      <rPr>
        <sz val="9"/>
        <rFont val="細明體"/>
        <family val="3"/>
      </rPr>
      <t>人</t>
    </r>
  </si>
  <si>
    <r>
      <t>962</t>
    </r>
    <r>
      <rPr>
        <sz val="9"/>
        <rFont val="新細明體"/>
        <family val="1"/>
      </rPr>
      <t xml:space="preserve">人
</t>
    </r>
    <r>
      <rPr>
        <sz val="9"/>
        <rFont val="Times New Roman"/>
        <family val="1"/>
      </rPr>
      <t>126726</t>
    </r>
    <r>
      <rPr>
        <sz val="9"/>
        <rFont val="新細明體"/>
        <family val="1"/>
      </rPr>
      <t>人次</t>
    </r>
  </si>
  <si>
    <r>
      <t>612</t>
    </r>
    <r>
      <rPr>
        <sz val="9"/>
        <rFont val="新細明體"/>
        <family val="1"/>
      </rPr>
      <t>人次</t>
    </r>
  </si>
  <si>
    <r>
      <t>72</t>
    </r>
    <r>
      <rPr>
        <sz val="9"/>
        <rFont val="新細明體"/>
        <family val="1"/>
      </rPr>
      <t>人次</t>
    </r>
  </si>
  <si>
    <r>
      <t>608000</t>
    </r>
    <r>
      <rPr>
        <sz val="9"/>
        <rFont val="新細明體"/>
        <family val="1"/>
      </rPr>
      <t>人次</t>
    </r>
  </si>
  <si>
    <r>
      <t>344</t>
    </r>
    <r>
      <rPr>
        <sz val="9"/>
        <rFont val="新細明體"/>
        <family val="1"/>
      </rPr>
      <t>人次</t>
    </r>
  </si>
  <si>
    <r>
      <t>12779</t>
    </r>
    <r>
      <rPr>
        <sz val="9"/>
        <rFont val="細明體"/>
        <family val="3"/>
      </rPr>
      <t>人次</t>
    </r>
  </si>
  <si>
    <r>
      <t>22</t>
    </r>
    <r>
      <rPr>
        <sz val="9"/>
        <rFont val="細明體"/>
        <family val="3"/>
      </rPr>
      <t>人</t>
    </r>
  </si>
  <si>
    <r>
      <t>7680</t>
    </r>
    <r>
      <rPr>
        <sz val="9"/>
        <rFont val="細明體"/>
        <family val="3"/>
      </rPr>
      <t>人次</t>
    </r>
  </si>
  <si>
    <r>
      <t>158834</t>
    </r>
    <r>
      <rPr>
        <sz val="9"/>
        <rFont val="細明體"/>
        <family val="3"/>
      </rPr>
      <t>人次</t>
    </r>
  </si>
  <si>
    <r>
      <t>3953</t>
    </r>
    <r>
      <rPr>
        <sz val="9"/>
        <rFont val="新細明體"/>
        <family val="1"/>
      </rPr>
      <t>人</t>
    </r>
  </si>
  <si>
    <r>
      <t>30271</t>
    </r>
    <r>
      <rPr>
        <sz val="9"/>
        <rFont val="細明體"/>
        <family val="3"/>
      </rPr>
      <t>人</t>
    </r>
  </si>
  <si>
    <r>
      <t>383</t>
    </r>
    <r>
      <rPr>
        <sz val="9"/>
        <rFont val="新細明體"/>
        <family val="1"/>
      </rPr>
      <t>人</t>
    </r>
  </si>
  <si>
    <r>
      <t>10</t>
    </r>
    <r>
      <rPr>
        <sz val="9"/>
        <rFont val="新細明體"/>
        <family val="1"/>
      </rPr>
      <t>單位</t>
    </r>
  </si>
  <si>
    <r>
      <t>18</t>
    </r>
    <r>
      <rPr>
        <sz val="9"/>
        <rFont val="細明體"/>
        <family val="3"/>
      </rPr>
      <t>場</t>
    </r>
    <r>
      <rPr>
        <sz val="9"/>
        <rFont val="Times New Roman"/>
        <family val="1"/>
      </rPr>
      <t>20801</t>
    </r>
    <r>
      <rPr>
        <sz val="9"/>
        <rFont val="細明體"/>
        <family val="3"/>
      </rPr>
      <t>人次</t>
    </r>
  </si>
  <si>
    <r>
      <t>2</t>
    </r>
    <r>
      <rPr>
        <sz val="9"/>
        <rFont val="新細明體"/>
        <family val="1"/>
      </rPr>
      <t>場次</t>
    </r>
    <r>
      <rPr>
        <sz val="9"/>
        <rFont val="Times New Roman"/>
        <family val="1"/>
      </rPr>
      <t>.40</t>
    </r>
    <r>
      <rPr>
        <sz val="9"/>
        <rFont val="新細明體"/>
        <family val="1"/>
      </rPr>
      <t>人次</t>
    </r>
  </si>
  <si>
    <r>
      <t>15</t>
    </r>
    <r>
      <rPr>
        <sz val="9"/>
        <rFont val="細明體"/>
        <family val="3"/>
      </rPr>
      <t>單位</t>
    </r>
  </si>
  <si>
    <r>
      <t xml:space="preserve">9130
</t>
    </r>
    <r>
      <rPr>
        <sz val="9"/>
        <rFont val="新細明體"/>
        <family val="1"/>
      </rPr>
      <t>人</t>
    </r>
  </si>
  <si>
    <r>
      <t>12</t>
    </r>
    <r>
      <rPr>
        <sz val="9"/>
        <rFont val="細明體"/>
        <family val="3"/>
      </rPr>
      <t>單位</t>
    </r>
  </si>
  <si>
    <r>
      <t>7</t>
    </r>
    <r>
      <rPr>
        <sz val="9"/>
        <rFont val="細明體"/>
        <family val="3"/>
      </rPr>
      <t>單位</t>
    </r>
  </si>
  <si>
    <r>
      <t>381</t>
    </r>
    <r>
      <rPr>
        <sz val="9"/>
        <rFont val="新細明體"/>
        <family val="1"/>
      </rPr>
      <t>人次</t>
    </r>
  </si>
  <si>
    <r>
      <t>100</t>
    </r>
    <r>
      <rPr>
        <sz val="9"/>
        <rFont val="細明體"/>
        <family val="3"/>
      </rPr>
      <t>人次</t>
    </r>
  </si>
  <si>
    <t>按預算分配期程辦理。</t>
  </si>
  <si>
    <r>
      <t>160</t>
    </r>
    <r>
      <rPr>
        <sz val="9"/>
        <rFont val="細明體"/>
        <family val="3"/>
      </rPr>
      <t>人</t>
    </r>
  </si>
  <si>
    <r>
      <t>959</t>
    </r>
    <r>
      <rPr>
        <sz val="9"/>
        <rFont val="新細明體"/>
        <family val="1"/>
      </rPr>
      <t>人</t>
    </r>
  </si>
  <si>
    <r>
      <t>46</t>
    </r>
    <r>
      <rPr>
        <sz val="9"/>
        <rFont val="新細明體"/>
        <family val="1"/>
      </rPr>
      <t>人</t>
    </r>
  </si>
  <si>
    <r>
      <t>94</t>
    </r>
    <r>
      <rPr>
        <sz val="9"/>
        <rFont val="新細明體"/>
        <family val="1"/>
      </rPr>
      <t>人</t>
    </r>
  </si>
  <si>
    <r>
      <t>501</t>
    </r>
    <r>
      <rPr>
        <sz val="9"/>
        <rFont val="新細明體"/>
        <family val="1"/>
      </rPr>
      <t>人</t>
    </r>
  </si>
  <si>
    <r>
      <t>7928</t>
    </r>
    <r>
      <rPr>
        <sz val="9"/>
        <rFont val="新細明體"/>
        <family val="1"/>
      </rPr>
      <t>人次</t>
    </r>
  </si>
  <si>
    <r>
      <t>5</t>
    </r>
    <r>
      <rPr>
        <sz val="9"/>
        <rFont val="新細明體"/>
        <family val="1"/>
      </rPr>
      <t>所機構</t>
    </r>
  </si>
  <si>
    <r>
      <t xml:space="preserve">7381
</t>
    </r>
    <r>
      <rPr>
        <sz val="9"/>
        <rFont val="細明體"/>
        <family val="3"/>
      </rPr>
      <t>人次</t>
    </r>
  </si>
  <si>
    <r>
      <t>24</t>
    </r>
    <r>
      <rPr>
        <sz val="9"/>
        <rFont val="新細明體"/>
        <family val="1"/>
      </rPr>
      <t>人</t>
    </r>
  </si>
  <si>
    <r>
      <t>3783</t>
    </r>
    <r>
      <rPr>
        <sz val="9"/>
        <rFont val="新細明體"/>
        <family val="1"/>
      </rPr>
      <t xml:space="preserve">人
</t>
    </r>
    <r>
      <rPr>
        <sz val="9"/>
        <rFont val="Times New Roman"/>
        <family val="1"/>
      </rPr>
      <t>6</t>
    </r>
    <r>
      <rPr>
        <sz val="9"/>
        <rFont val="新細明體"/>
        <family val="1"/>
      </rPr>
      <t>團體</t>
    </r>
  </si>
  <si>
    <r>
      <t>6997</t>
    </r>
    <r>
      <rPr>
        <sz val="9"/>
        <rFont val="新細明體"/>
        <family val="1"/>
      </rPr>
      <t>人</t>
    </r>
  </si>
  <si>
    <r>
      <t>28</t>
    </r>
    <r>
      <rPr>
        <sz val="9"/>
        <rFont val="細明體"/>
        <family val="3"/>
      </rPr>
      <t>場次，</t>
    </r>
    <r>
      <rPr>
        <sz val="9"/>
        <rFont val="Times New Roman"/>
        <family val="1"/>
      </rPr>
      <t>1370</t>
    </r>
    <r>
      <rPr>
        <sz val="9"/>
        <rFont val="細明體"/>
        <family val="3"/>
      </rPr>
      <t>人次</t>
    </r>
  </si>
  <si>
    <r>
      <t xml:space="preserve">22049
</t>
    </r>
    <r>
      <rPr>
        <sz val="9"/>
        <rFont val="新細明體"/>
        <family val="1"/>
      </rPr>
      <t>人次</t>
    </r>
  </si>
  <si>
    <r>
      <t xml:space="preserve">1121
</t>
    </r>
    <r>
      <rPr>
        <sz val="9"/>
        <rFont val="細明體"/>
        <family val="3"/>
      </rPr>
      <t>人次</t>
    </r>
  </si>
  <si>
    <r>
      <t xml:space="preserve">2160
</t>
    </r>
    <r>
      <rPr>
        <sz val="9"/>
        <rFont val="細明體"/>
        <family val="3"/>
      </rPr>
      <t>人次</t>
    </r>
  </si>
  <si>
    <r>
      <t>11</t>
    </r>
    <r>
      <rPr>
        <sz val="9"/>
        <rFont val="細明體"/>
        <family val="3"/>
      </rPr>
      <t>戶</t>
    </r>
  </si>
  <si>
    <r>
      <t>76</t>
    </r>
    <r>
      <rPr>
        <sz val="9"/>
        <rFont val="細明體"/>
        <family val="3"/>
      </rPr>
      <t>人次</t>
    </r>
  </si>
  <si>
    <r>
      <t>198</t>
    </r>
    <r>
      <rPr>
        <sz val="9"/>
        <rFont val="細明體"/>
        <family val="3"/>
      </rPr>
      <t>人次</t>
    </r>
  </si>
  <si>
    <r>
      <t>5</t>
    </r>
    <r>
      <rPr>
        <sz val="9"/>
        <rFont val="細明體"/>
        <family val="3"/>
      </rPr>
      <t>戶</t>
    </r>
  </si>
  <si>
    <r>
      <t>429</t>
    </r>
    <r>
      <rPr>
        <sz val="9"/>
        <rFont val="細明體"/>
        <family val="3"/>
      </rPr>
      <t>人次</t>
    </r>
  </si>
  <si>
    <r>
      <t>149</t>
    </r>
    <r>
      <rPr>
        <sz val="9"/>
        <rFont val="細明體"/>
        <family val="3"/>
      </rPr>
      <t>人次</t>
    </r>
  </si>
  <si>
    <r>
      <t>2284</t>
    </r>
    <r>
      <rPr>
        <sz val="9"/>
        <rFont val="新細明體"/>
        <family val="1"/>
      </rPr>
      <t>人次</t>
    </r>
  </si>
  <si>
    <r>
      <t>喪葬</t>
    </r>
    <r>
      <rPr>
        <sz val="9"/>
        <rFont val="Times New Roman"/>
        <family val="1"/>
      </rPr>
      <t>84</t>
    </r>
    <r>
      <rPr>
        <sz val="9"/>
        <rFont val="細明體"/>
        <family val="3"/>
      </rPr>
      <t>人川資救助</t>
    </r>
    <r>
      <rPr>
        <sz val="9"/>
        <rFont val="Times New Roman"/>
        <family val="1"/>
      </rPr>
      <t>80</t>
    </r>
    <r>
      <rPr>
        <sz val="9"/>
        <rFont val="細明體"/>
        <family val="3"/>
      </rPr>
      <t>人</t>
    </r>
  </si>
  <si>
    <r>
      <t>11</t>
    </r>
    <r>
      <rPr>
        <sz val="9"/>
        <rFont val="細明體"/>
        <family val="3"/>
      </rPr>
      <t>戶</t>
    </r>
  </si>
  <si>
    <r>
      <t>131</t>
    </r>
    <r>
      <rPr>
        <sz val="9"/>
        <rFont val="細明體"/>
        <family val="3"/>
      </rPr>
      <t>人</t>
    </r>
  </si>
  <si>
    <r>
      <t>1</t>
    </r>
    <r>
      <rPr>
        <sz val="9"/>
        <rFont val="細明體"/>
        <family val="3"/>
      </rPr>
      <t>人</t>
    </r>
  </si>
  <si>
    <r>
      <t>429</t>
    </r>
    <r>
      <rPr>
        <sz val="9"/>
        <rFont val="細明體"/>
        <family val="3"/>
      </rPr>
      <t>人</t>
    </r>
  </si>
  <si>
    <r>
      <t>246</t>
    </r>
    <r>
      <rPr>
        <sz val="9"/>
        <rFont val="細明體"/>
        <family val="3"/>
      </rPr>
      <t>場</t>
    </r>
    <r>
      <rPr>
        <sz val="9"/>
        <rFont val="Times New Roman"/>
        <family val="1"/>
      </rPr>
      <t>6474</t>
    </r>
    <r>
      <rPr>
        <sz val="9"/>
        <rFont val="細明體"/>
        <family val="3"/>
      </rPr>
      <t>人次</t>
    </r>
  </si>
  <si>
    <r>
      <t>補助</t>
    </r>
    <r>
      <rPr>
        <sz val="9"/>
        <rFont val="Times New Roman"/>
        <family val="1"/>
      </rPr>
      <t>6</t>
    </r>
    <r>
      <rPr>
        <sz val="9"/>
        <rFont val="新細明體"/>
        <family val="1"/>
      </rPr>
      <t>單位</t>
    </r>
    <r>
      <rPr>
        <sz val="9"/>
        <rFont val="Times New Roman"/>
        <family val="1"/>
      </rPr>
      <t>1303</t>
    </r>
    <r>
      <rPr>
        <sz val="9"/>
        <rFont val="新細明體"/>
        <family val="1"/>
      </rPr>
      <t>人次</t>
    </r>
  </si>
  <si>
    <r>
      <t>補助</t>
    </r>
    <r>
      <rPr>
        <sz val="9"/>
        <rFont val="Times New Roman"/>
        <family val="1"/>
      </rPr>
      <t>6</t>
    </r>
    <r>
      <rPr>
        <sz val="9"/>
        <rFont val="新細明體"/>
        <family val="1"/>
      </rPr>
      <t>單位</t>
    </r>
    <r>
      <rPr>
        <sz val="9"/>
        <rFont val="Times New Roman"/>
        <family val="1"/>
      </rPr>
      <t>1304</t>
    </r>
    <r>
      <rPr>
        <sz val="9"/>
        <rFont val="新細明體"/>
        <family val="1"/>
      </rPr>
      <t>人次</t>
    </r>
  </si>
  <si>
    <r>
      <t>補助</t>
    </r>
    <r>
      <rPr>
        <sz val="9"/>
        <rFont val="Times New Roman"/>
        <family val="1"/>
      </rPr>
      <t>6</t>
    </r>
    <r>
      <rPr>
        <sz val="9"/>
        <rFont val="新細明體"/>
        <family val="1"/>
      </rPr>
      <t>單位</t>
    </r>
    <r>
      <rPr>
        <sz val="9"/>
        <rFont val="Times New Roman"/>
        <family val="1"/>
      </rPr>
      <t>1305</t>
    </r>
    <r>
      <rPr>
        <sz val="9"/>
        <rFont val="新細明體"/>
        <family val="1"/>
      </rPr>
      <t>人次</t>
    </r>
  </si>
  <si>
    <r>
      <t>補助</t>
    </r>
    <r>
      <rPr>
        <sz val="9"/>
        <rFont val="Times New Roman"/>
        <family val="1"/>
      </rPr>
      <t>6</t>
    </r>
    <r>
      <rPr>
        <sz val="9"/>
        <rFont val="新細明體"/>
        <family val="1"/>
      </rPr>
      <t>單位</t>
    </r>
    <r>
      <rPr>
        <sz val="9"/>
        <rFont val="Times New Roman"/>
        <family val="1"/>
      </rPr>
      <t>1306</t>
    </r>
    <r>
      <rPr>
        <sz val="9"/>
        <rFont val="新細明體"/>
        <family val="1"/>
      </rPr>
      <t>人次</t>
    </r>
  </si>
  <si>
    <t>依預算分配期程辦理。</t>
  </si>
  <si>
    <t>依實際申請核定人數撥付。</t>
  </si>
  <si>
    <t>依實際申請覈實撥付。</t>
  </si>
  <si>
    <t>依實際執行情形辦理。</t>
  </si>
  <si>
    <t>依實際申請覈實撥付。</t>
  </si>
  <si>
    <t>依簽約時程撥付。</t>
  </si>
  <si>
    <t>依預算分配期程辦理。</t>
  </si>
  <si>
    <t>依實際辦理情形覈實撥付。</t>
  </si>
  <si>
    <t>按預算分配期程辦理。</t>
  </si>
  <si>
    <t>依契約期程撥付。</t>
  </si>
  <si>
    <t>年底執行完畢後撥付。</t>
  </si>
  <si>
    <t>採預撥方式補助尚未辦理核銷。</t>
  </si>
  <si>
    <t>依業務期程，年底辦理評鑑後撥付。</t>
  </si>
  <si>
    <t>依實際執行情形覈實撥付。</t>
  </si>
  <si>
    <t>按預算分配期程辦理。</t>
  </si>
  <si>
    <r>
      <t>31</t>
    </r>
    <r>
      <rPr>
        <sz val="9"/>
        <rFont val="新細明體"/>
        <family val="1"/>
      </rPr>
      <t>人次</t>
    </r>
  </si>
  <si>
    <r>
      <t>2832</t>
    </r>
    <r>
      <rPr>
        <sz val="9"/>
        <rFont val="新細明體"/>
        <family val="1"/>
      </rPr>
      <t>人次</t>
    </r>
  </si>
  <si>
    <r>
      <t>246</t>
    </r>
    <r>
      <rPr>
        <sz val="9"/>
        <rFont val="細明體"/>
        <family val="3"/>
      </rPr>
      <t>場</t>
    </r>
    <r>
      <rPr>
        <sz val="9"/>
        <rFont val="Times New Roman"/>
        <family val="1"/>
      </rPr>
      <t>6474</t>
    </r>
    <r>
      <rPr>
        <sz val="9"/>
        <rFont val="細明體"/>
        <family val="3"/>
      </rPr>
      <t>人次</t>
    </r>
  </si>
  <si>
    <r>
      <t>（一）本年度1月起至本季截止，累計公益彩券盈餘分配待運用數(d)=(a)+(b)-(c）</t>
    </r>
    <r>
      <rPr>
        <u val="single"/>
        <sz val="10"/>
        <rFont val="新細明體"/>
        <family val="1"/>
      </rPr>
      <t xml:space="preserve">  599,367,520    </t>
    </r>
    <r>
      <rPr>
        <sz val="10"/>
        <rFont val="新細明體"/>
        <family val="1"/>
      </rPr>
      <t>元。</t>
    </r>
  </si>
  <si>
    <r>
      <t xml:space="preserve">  </t>
    </r>
    <r>
      <rPr>
        <u val="single"/>
        <sz val="16"/>
        <rFont val="標楷體"/>
        <family val="4"/>
      </rPr>
      <t>花蓮縣政府</t>
    </r>
    <r>
      <rPr>
        <u val="single"/>
        <sz val="16"/>
        <rFont val="Times New Roman"/>
        <family val="1"/>
      </rPr>
      <t xml:space="preserve">      </t>
    </r>
  </si>
  <si>
    <r>
      <t>合</t>
    </r>
    <r>
      <rPr>
        <b/>
        <sz val="10"/>
        <rFont val="Times New Roman"/>
        <family val="1"/>
      </rPr>
      <t xml:space="preserve">                              </t>
    </r>
    <r>
      <rPr>
        <b/>
        <sz val="10"/>
        <rFont val="新細明體"/>
        <family val="1"/>
      </rPr>
      <t>計</t>
    </r>
  </si>
  <si>
    <t>.</t>
  </si>
  <si>
    <r>
      <t xml:space="preserve">（一）本年度1月起至本季截止，已發包或已簽約經費 </t>
    </r>
    <r>
      <rPr>
        <u val="single"/>
        <sz val="10"/>
        <rFont val="新細明體"/>
        <family val="1"/>
      </rPr>
      <t xml:space="preserve">   99,287,631    </t>
    </r>
    <r>
      <rPr>
        <sz val="10"/>
        <rFont val="新細明體"/>
        <family val="1"/>
      </rPr>
      <t xml:space="preserve"> 元，預計於次季執行經費 </t>
    </r>
    <r>
      <rPr>
        <u val="single"/>
        <sz val="10"/>
        <rFont val="新細明體"/>
        <family val="1"/>
      </rPr>
      <t xml:space="preserve">  36,236,178    </t>
    </r>
    <r>
      <rPr>
        <sz val="10"/>
        <rFont val="新細明體"/>
        <family val="1"/>
      </rPr>
      <t xml:space="preserve"> 元。</t>
    </r>
  </si>
  <si>
    <t>填表日期：103.10  .</t>
  </si>
  <si>
    <t>辦理1場次、受益2500人次。</t>
  </si>
  <si>
    <t>依實際申請覈實撥付。</t>
  </si>
  <si>
    <t>依簽約時程撥付。</t>
  </si>
  <si>
    <t>辦理活動23場次、受益2104人次</t>
  </si>
  <si>
    <t>服務500人次</t>
  </si>
  <si>
    <t>依預算分配期程辦理。</t>
  </si>
  <si>
    <t>補助60人次</t>
  </si>
  <si>
    <t>依實際申請覈實撥付。</t>
  </si>
  <si>
    <t>年底核銷</t>
  </si>
  <si>
    <t>尚在執行中。</t>
  </si>
  <si>
    <r>
      <t>受益15000</t>
    </r>
    <r>
      <rPr>
        <sz val="9"/>
        <rFont val="細明體"/>
        <family val="3"/>
      </rPr>
      <t>人次</t>
    </r>
  </si>
  <si>
    <t>服務70人次</t>
  </si>
  <si>
    <t>已先行預撥年底核銷。</t>
  </si>
  <si>
    <t>考評關懷據點，分數優等者頒發獎勵金予以鼓勵。12單位</t>
  </si>
  <si>
    <t>依實際辦理情形覈實撥付。</t>
  </si>
  <si>
    <t>花蓮縣家庭暴力及性侵害多元處遇服務計畫暨綜合行政業務</t>
  </si>
  <si>
    <t>因初期招募人力不易，依實際執行情形覈實撥付。</t>
  </si>
  <si>
    <r>
      <t>（二）預計於次季核銷經費</t>
    </r>
    <r>
      <rPr>
        <u val="single"/>
        <sz val="10"/>
        <rFont val="新細明體"/>
        <family val="1"/>
      </rPr>
      <t xml:space="preserve">  104,627,416     </t>
    </r>
    <r>
      <rPr>
        <sz val="10"/>
        <rFont val="新細明體"/>
        <family val="1"/>
      </rPr>
      <t xml:space="preserve">元，預估累計至次季止執行率 </t>
    </r>
    <r>
      <rPr>
        <u val="single"/>
        <sz val="10"/>
        <rFont val="新細明體"/>
        <family val="1"/>
      </rPr>
      <t xml:space="preserve">   81.37  </t>
    </r>
    <r>
      <rPr>
        <sz val="10"/>
        <rFont val="新細明體"/>
        <family val="1"/>
      </rPr>
      <t>%。 
            ( 因各項計畫執行依預算分配期程辦理暨撥付，款項大部分於第4季核銷，故本季執行率顯較低。)</t>
    </r>
  </si>
  <si>
    <t>花蓮縣政府</t>
  </si>
  <si>
    <t>花蓮縣公益彩券盈餘分配基金</t>
  </si>
  <si>
    <t>基 金 用 途 明 細 表</t>
  </si>
  <si>
    <t xml:space="preserve">                                                                  中華民國 104 年度                          單位：新臺幣千元</t>
  </si>
  <si>
    <t>前年度
決算數</t>
  </si>
  <si>
    <t xml:space="preserve">業務計畫及用途別科目      </t>
  </si>
  <si>
    <t>本年度
預算數</t>
  </si>
  <si>
    <t>上年度
預算數</t>
  </si>
  <si>
    <t>計 畫 內 容 說 明</t>
  </si>
  <si>
    <t>社會救助計畫</t>
  </si>
  <si>
    <t>服務費用</t>
  </si>
  <si>
    <t xml:space="preserve">   郵電費</t>
  </si>
  <si>
    <t>辦理低(中低)收入戶脫貧方案等活動郵資費。</t>
  </si>
  <si>
    <t>辦理低(中低)收入戶脫貧方案等活動電話通信費。</t>
  </si>
  <si>
    <t xml:space="preserve">   旅運費</t>
  </si>
  <si>
    <t xml:space="preserve">     其他旅運費</t>
  </si>
  <si>
    <t>執行遊民及街友個案交通費。</t>
  </si>
  <si>
    <t>辦理低(中低)收入戶脫貧方案等活動交通費、住宿費、誤餐費等。</t>
  </si>
  <si>
    <t xml:space="preserve">   印刷裝訂與廣告費</t>
  </si>
  <si>
    <t xml:space="preserve">       印刷及裝訂費</t>
  </si>
  <si>
    <t>辦理低(中低)收入戶脫貧方案等活動印刷及裝訂費等。</t>
  </si>
  <si>
    <t>社會救助相關宣導資料、會議及研習等資料印製裝訂。</t>
  </si>
  <si>
    <t xml:space="preserve">       業務宣導費</t>
  </si>
  <si>
    <t>社會救助及國民年金業務所需宣導費。</t>
  </si>
  <si>
    <t xml:space="preserve">   一般服務費</t>
  </si>
  <si>
    <t>社會救助服務約用社工員280點2人薪津(含職災、勞健保、退休準備金及年終獎金)。</t>
  </si>
  <si>
    <t xml:space="preserve">   專業服務費</t>
  </si>
  <si>
    <t xml:space="preserve">       講課鐘點、稿費、出
       席審查及查詢費</t>
  </si>
  <si>
    <t>辦理低(中低)收入戶脫貧方案等活動講師鐘點費、助教費、出席費等。</t>
  </si>
  <si>
    <r>
      <t xml:space="preserve"> </t>
    </r>
    <r>
      <rPr>
        <sz val="12"/>
        <rFont val="新細明體"/>
        <family val="1"/>
      </rPr>
      <t xml:space="preserve">     電子計算機軟體服務
      費</t>
    </r>
  </si>
  <si>
    <t>社會救助個案管理資訊系統軟體維護。</t>
  </si>
  <si>
    <t>材料及用品費</t>
  </si>
  <si>
    <t xml:space="preserve">   使用材料費</t>
  </si>
  <si>
    <t>辦理低(中低)收入戶脫貧方案等活動材料費用。</t>
  </si>
  <si>
    <t xml:space="preserve">   用品消耗</t>
  </si>
  <si>
    <t xml:space="preserve">      辦公(事務)用品</t>
  </si>
  <si>
    <t>文具紙張用品及電腦耗材等。</t>
  </si>
  <si>
    <t xml:space="preserve">      其他</t>
  </si>
  <si>
    <t>天然災害儲備及遊民、街友低溫關懷救助相關物品。</t>
  </si>
  <si>
    <t>租金、償債與利息</t>
  </si>
  <si>
    <t xml:space="preserve">  地租與水租</t>
  </si>
  <si>
    <t>辦理低(中低)收入戶脫貧方案等活動場地租用費。</t>
  </si>
  <si>
    <r>
      <t xml:space="preserve"> </t>
    </r>
    <r>
      <rPr>
        <sz val="12"/>
        <rFont val="新細明體"/>
        <family val="1"/>
      </rPr>
      <t xml:space="preserve"> 機器租金</t>
    </r>
  </si>
  <si>
    <r>
      <t xml:space="preserve">  </t>
    </r>
    <r>
      <rPr>
        <u val="single"/>
        <sz val="16"/>
        <rFont val="標楷體"/>
        <family val="4"/>
      </rPr>
      <t>花蓮縣政府</t>
    </r>
    <r>
      <rPr>
        <u val="single"/>
        <sz val="16"/>
        <rFont val="Times New Roman"/>
        <family val="1"/>
      </rPr>
      <t xml:space="preserve">      </t>
    </r>
  </si>
  <si>
    <t>公益彩券盈餘分配辦理社會福利事業情形季報表</t>
  </si>
  <si>
    <t>中華民國103年10月份至12月份（103年度第4季）</t>
  </si>
  <si>
    <r>
      <t>一、本年度公益彩券盈餘分配管理方式：</t>
    </r>
    <r>
      <rPr>
        <sz val="16"/>
        <rFont val="新細明體"/>
        <family val="1"/>
      </rPr>
      <t xml:space="preserve">⍌ </t>
    </r>
    <r>
      <rPr>
        <sz val="10"/>
        <rFont val="新細明體"/>
        <family val="1"/>
      </rPr>
      <t>基金管理    □收支並列    □其他：</t>
    </r>
    <r>
      <rPr>
        <u val="single"/>
        <sz val="10"/>
        <rFont val="新細明體"/>
        <family val="1"/>
      </rPr>
      <t xml:space="preserve">        </t>
    </r>
    <r>
      <rPr>
        <sz val="10"/>
        <rFont val="新細明體"/>
        <family val="1"/>
      </rPr>
      <t>。</t>
    </r>
  </si>
  <si>
    <r>
      <t>二、本年度第</t>
    </r>
    <r>
      <rPr>
        <u val="single"/>
        <sz val="10"/>
        <rFont val="新細明體"/>
        <family val="1"/>
      </rPr>
      <t xml:space="preserve">  4  </t>
    </r>
    <r>
      <rPr>
        <sz val="10"/>
        <rFont val="新細明體"/>
        <family val="1"/>
      </rPr>
      <t>季，彩券盈餘分配數為</t>
    </r>
    <r>
      <rPr>
        <b/>
        <u val="single"/>
        <sz val="10"/>
        <rFont val="新細明體"/>
        <family val="1"/>
      </rPr>
      <t xml:space="preserve"> 87,365,392</t>
    </r>
    <r>
      <rPr>
        <u val="single"/>
        <sz val="10"/>
        <rFont val="新細明體"/>
        <family val="1"/>
      </rPr>
      <t xml:space="preserve"> 元</t>
    </r>
    <r>
      <rPr>
        <sz val="10"/>
        <rFont val="新細明體"/>
        <family val="1"/>
      </rPr>
      <t>。</t>
    </r>
  </si>
  <si>
    <r>
      <t>（一）截至去年度12月底止，公益彩券盈餘分配待運用數為</t>
    </r>
    <r>
      <rPr>
        <b/>
        <sz val="10"/>
        <rFont val="新細明體"/>
        <family val="1"/>
      </rPr>
      <t>(a)</t>
    </r>
    <r>
      <rPr>
        <b/>
        <u val="single"/>
        <sz val="10"/>
        <rFont val="新細明體"/>
        <family val="1"/>
      </rPr>
      <t xml:space="preserve">  457,404.072</t>
    </r>
    <r>
      <rPr>
        <u val="single"/>
        <sz val="10"/>
        <rFont val="新細明體"/>
        <family val="1"/>
      </rPr>
      <t xml:space="preserve">  </t>
    </r>
    <r>
      <rPr>
        <sz val="10"/>
        <rFont val="新細明體"/>
        <family val="1"/>
      </rPr>
      <t>元 。(不含利息及雜項收入)</t>
    </r>
  </si>
  <si>
    <r>
      <t>(a1)102</t>
    </r>
    <r>
      <rPr>
        <sz val="10"/>
        <rFont val="細明體"/>
        <family val="3"/>
      </rPr>
      <t>年度公益彩券盈餘基金孳息為</t>
    </r>
    <r>
      <rPr>
        <u val="single"/>
        <sz val="10"/>
        <rFont val="細明體"/>
        <family val="3"/>
      </rPr>
      <t xml:space="preserve"> </t>
    </r>
    <r>
      <rPr>
        <u val="single"/>
        <sz val="10"/>
        <rFont val="Times New Roman"/>
        <family val="1"/>
      </rPr>
      <t xml:space="preserve">1,588,168  </t>
    </r>
    <r>
      <rPr>
        <sz val="10"/>
        <rFont val="細明體"/>
        <family val="3"/>
      </rPr>
      <t>元</t>
    </r>
  </si>
  <si>
    <r>
      <t>(a2)102</t>
    </r>
    <r>
      <rPr>
        <sz val="10"/>
        <rFont val="細明體"/>
        <family val="3"/>
      </rPr>
      <t>年度雜項收入</t>
    </r>
    <r>
      <rPr>
        <u val="single"/>
        <sz val="10"/>
        <rFont val="細明體"/>
        <family val="3"/>
      </rPr>
      <t xml:space="preserve"> </t>
    </r>
    <r>
      <rPr>
        <u val="single"/>
        <sz val="10"/>
        <rFont val="Times New Roman"/>
        <family val="1"/>
      </rPr>
      <t xml:space="preserve">2,123,450 </t>
    </r>
    <r>
      <rPr>
        <sz val="10"/>
        <rFont val="細明體"/>
        <family val="3"/>
      </rPr>
      <t>元</t>
    </r>
    <r>
      <rPr>
        <sz val="10"/>
        <rFont val="Times New Roman"/>
        <family val="1"/>
      </rPr>
      <t>(</t>
    </r>
    <r>
      <rPr>
        <sz val="10"/>
        <rFont val="細明體"/>
        <family val="3"/>
      </rPr>
      <t>結餘款繳回</t>
    </r>
    <r>
      <rPr>
        <sz val="10"/>
        <rFont val="Times New Roman"/>
        <family val="1"/>
      </rPr>
      <t>)</t>
    </r>
  </si>
  <si>
    <r>
      <t>（二）處理情形：</t>
    </r>
    <r>
      <rPr>
        <u val="single"/>
        <sz val="10"/>
        <rFont val="新細明體"/>
        <family val="1"/>
      </rPr>
      <t xml:space="preserve">    納入本縣公益彩券盈餘分配基金專戶管理並列入年度編列預算執行。   </t>
    </r>
  </si>
  <si>
    <r>
      <t>四、本年度1月起至本季截止，累計公益彩券盈餘分配數為</t>
    </r>
    <r>
      <rPr>
        <b/>
        <sz val="10"/>
        <rFont val="新細明體"/>
        <family val="1"/>
      </rPr>
      <t xml:space="preserve">(b) </t>
    </r>
    <r>
      <rPr>
        <b/>
        <u val="single"/>
        <sz val="10"/>
        <rFont val="新細明體"/>
        <family val="1"/>
      </rPr>
      <t xml:space="preserve">  336,252,711   </t>
    </r>
    <r>
      <rPr>
        <sz val="10"/>
        <rFont val="新細明體"/>
        <family val="1"/>
      </rPr>
      <t>元。</t>
    </r>
  </si>
  <si>
    <r>
      <t>（一）歲入預算原編</t>
    </r>
    <r>
      <rPr>
        <u val="single"/>
        <sz val="10"/>
        <rFont val="Times New Roman"/>
        <family val="1"/>
      </rPr>
      <t xml:space="preserve">     227,486,000     </t>
    </r>
    <r>
      <rPr>
        <sz val="10"/>
        <rFont val="新細明體"/>
        <family val="1"/>
      </rPr>
      <t>元，追加減</t>
    </r>
    <r>
      <rPr>
        <u val="single"/>
        <sz val="10"/>
        <rFont val="Times New Roman"/>
        <family val="1"/>
      </rPr>
      <t xml:space="preserve">        0        </t>
    </r>
    <r>
      <rPr>
        <sz val="10"/>
        <rFont val="新細明體"/>
        <family val="1"/>
      </rPr>
      <t>元，合計</t>
    </r>
    <r>
      <rPr>
        <u val="single"/>
        <sz val="10"/>
        <rFont val="Times New Roman"/>
        <family val="1"/>
      </rPr>
      <t xml:space="preserve">      227,486,000      </t>
    </r>
    <r>
      <rPr>
        <sz val="10"/>
        <rFont val="新細明體"/>
        <family val="1"/>
      </rPr>
      <t>元。</t>
    </r>
  </si>
  <si>
    <t>本年度預算數</t>
  </si>
  <si>
    <t>第1季執行數</t>
  </si>
  <si>
    <t>第2季執行數</t>
  </si>
  <si>
    <r>
      <t>第</t>
    </r>
    <r>
      <rPr>
        <sz val="10"/>
        <rFont val="Times New Roman"/>
        <family val="1"/>
      </rPr>
      <t>3</t>
    </r>
    <r>
      <rPr>
        <sz val="10"/>
        <rFont val="新細明體"/>
        <family val="1"/>
      </rPr>
      <t>季執行數</t>
    </r>
  </si>
  <si>
    <r>
      <t>第</t>
    </r>
    <r>
      <rPr>
        <sz val="10"/>
        <rFont val="Times New Roman"/>
        <family val="1"/>
      </rPr>
      <t>4</t>
    </r>
    <r>
      <rPr>
        <sz val="10"/>
        <rFont val="新細明體"/>
        <family val="1"/>
      </rPr>
      <t>季執行數</t>
    </r>
  </si>
  <si>
    <r>
      <t>執行率（</t>
    </r>
    <r>
      <rPr>
        <sz val="9"/>
        <rFont val="Times New Roman"/>
        <family val="1"/>
      </rPr>
      <t>%</t>
    </r>
    <r>
      <rPr>
        <sz val="9"/>
        <rFont val="新細明體"/>
        <family val="1"/>
      </rPr>
      <t>）</t>
    </r>
  </si>
  <si>
    <t>備註</t>
  </si>
  <si>
    <t>委託3社福機構針對違反兒少性交易防治條例之兒少提供安置及相關醫療費</t>
  </si>
  <si>
    <r>
      <t>29</t>
    </r>
    <r>
      <rPr>
        <sz val="9"/>
        <rFont val="新細明體"/>
        <family val="1"/>
      </rPr>
      <t>人次</t>
    </r>
  </si>
  <si>
    <t>依少事法第29及42條少年轉向及少年保護性交易個案安置費</t>
  </si>
  <si>
    <t>補助法院裁定轉向安置少年安置費差額</t>
  </si>
  <si>
    <r>
      <t>12</t>
    </r>
    <r>
      <rPr>
        <sz val="9"/>
        <rFont val="新細明體"/>
        <family val="1"/>
      </rPr>
      <t>人次</t>
    </r>
  </si>
  <si>
    <t>辦理單親或遭遇困境兒少生活扶助(含父母未就業家庭育兒津貼縣自籌款)</t>
  </si>
  <si>
    <t>提供單親或遭遇困境家庭18歲以下兒少生活扶助。</t>
  </si>
  <si>
    <r>
      <t>5889</t>
    </r>
    <r>
      <rPr>
        <sz val="9"/>
        <rFont val="細明體"/>
        <family val="3"/>
      </rPr>
      <t>人次</t>
    </r>
  </si>
  <si>
    <t>兒童及少年社區型活動、幸福早晚餐及攜手飽護</t>
  </si>
  <si>
    <t>結合社區團體辦理兒少社區型活動提供近便性服務及辦理早晚餐提供支持兒少營養與健康。</t>
  </si>
  <si>
    <r>
      <t>13574</t>
    </r>
    <r>
      <rPr>
        <sz val="9"/>
        <rFont val="細明體"/>
        <family val="3"/>
      </rPr>
      <t>人次</t>
    </r>
  </si>
  <si>
    <t>兒童少年支持性服務及兒少安置機構服務方案</t>
  </si>
  <si>
    <t>提供安置兒少發展性活動增進其社會功能正向發展。</t>
  </si>
  <si>
    <r>
      <t>13100</t>
    </r>
    <r>
      <rPr>
        <sz val="9"/>
        <rFont val="細明體"/>
        <family val="3"/>
      </rPr>
      <t>人次</t>
    </r>
  </si>
  <si>
    <t>兒童及少年性交易防制相關宣導活動</t>
  </si>
  <si>
    <t>結合民間團體辦理「拒絶網路色情-兒少性交易防制宣導」及「兒少性犯罪成因輔導實務工作坊」加強兒少法治及權益自我保障。</t>
  </si>
  <si>
    <r>
      <t>計</t>
    </r>
    <r>
      <rPr>
        <sz val="9"/>
        <rFont val="Times New Roman"/>
        <family val="1"/>
      </rPr>
      <t>16</t>
    </r>
    <r>
      <rPr>
        <sz val="9"/>
        <rFont val="新細明體"/>
        <family val="1"/>
      </rPr>
      <t>場次</t>
    </r>
    <r>
      <rPr>
        <sz val="9"/>
        <rFont val="Times New Roman"/>
        <family val="1"/>
      </rPr>
      <t xml:space="preserve">914
</t>
    </r>
    <r>
      <rPr>
        <sz val="9"/>
        <rFont val="新細明體"/>
        <family val="1"/>
      </rPr>
      <t>人次</t>
    </r>
  </si>
  <si>
    <t>弱勢家庭臨托及弱勢托育人員訓練課程</t>
  </si>
  <si>
    <t>464人次</t>
  </si>
  <si>
    <t>結合民間機構辦理兒少收出養新制宣導及透過全國徵圖社區導,注重孩童權益議題。</t>
  </si>
  <si>
    <r>
      <t>608</t>
    </r>
    <r>
      <rPr>
        <sz val="9"/>
        <rFont val="新細明體"/>
        <family val="1"/>
      </rPr>
      <t>人</t>
    </r>
  </si>
  <si>
    <t>各福利機構辦理各類兒童、少年等福利活動</t>
  </si>
  <si>
    <t>辦理親子活動社會參與成長團體.研習訓練觀摩活動及宣傳及其他福利服務活動</t>
  </si>
  <si>
    <t>兒少中心資源中心、家園及機構等充實設施設備更新及修繕費</t>
  </si>
  <si>
    <t>機構增購圖書計畫、充實機構設施設備</t>
  </si>
  <si>
    <t>高關懷少年輔導服務及少年轉向福利服務</t>
  </si>
  <si>
    <t>辦理高關懷少年職崖探索、家庭重塑、戶外體驗等活動及結伴成長高關懷兒少暨家庭關懷團體輔導計畫。</t>
  </si>
  <si>
    <r>
      <t>補助</t>
    </r>
    <r>
      <rPr>
        <sz val="9"/>
        <rFont val="Times New Roman"/>
        <family val="1"/>
      </rPr>
      <t>1</t>
    </r>
    <r>
      <rPr>
        <sz val="9"/>
        <rFont val="細明體"/>
        <family val="3"/>
      </rPr>
      <t>所機構</t>
    </r>
    <r>
      <rPr>
        <sz val="9"/>
        <rFont val="Times New Roman"/>
        <family val="1"/>
      </rPr>
      <t>1327</t>
    </r>
    <r>
      <rPr>
        <sz val="9"/>
        <rFont val="細明體"/>
        <family val="3"/>
      </rPr>
      <t>人</t>
    </r>
  </si>
  <si>
    <t>辦理早療宣導工作人員在職進修及其支持性活動。</t>
  </si>
  <si>
    <r>
      <t>2754</t>
    </r>
    <r>
      <rPr>
        <sz val="9"/>
        <rFont val="新細明體"/>
        <family val="1"/>
      </rPr>
      <t>人次</t>
    </r>
  </si>
  <si>
    <t>社區保母系統管理費(代辦計畫縣配合20%)。</t>
  </si>
  <si>
    <t>補助委辦單位社區保母系統管理費用</t>
  </si>
  <si>
    <t>兒少關懷訪視及照顧服務計畫</t>
  </si>
  <si>
    <t>高風險家庭關懷輔導處遇服務</t>
  </si>
  <si>
    <r>
      <t>15230</t>
    </r>
    <r>
      <rPr>
        <sz val="9"/>
        <rFont val="細明體"/>
        <family val="3"/>
      </rPr>
      <t>人次</t>
    </r>
  </si>
  <si>
    <t>兒童及少年家庭陪伴與支持計畫</t>
  </si>
  <si>
    <t>辦理弱勢家庭兒少活動</t>
  </si>
  <si>
    <t>2704人次</t>
  </si>
  <si>
    <t>寄養家庭及親屬寄養家庭支持性服務</t>
  </si>
  <si>
    <t>透過支持性服務提供寄養家庭喘息及諮商輔導</t>
  </si>
  <si>
    <t>56人次</t>
  </si>
  <si>
    <t>寄養家庭特殊兒少照顧服務</t>
  </si>
  <si>
    <t>寄養家庭特殊兒少照顧服務</t>
  </si>
  <si>
    <t>111人次</t>
  </si>
  <si>
    <t>高關懷暨犯罪、虞犯行為少年外展輔導服務工作計畫</t>
  </si>
  <si>
    <t>依個案問題與需要提供個案及主要照顧者電話諮詢個案調查評估、會談、親子會談訪視、少年刑事案件司法轉向輔導、相關方案。</t>
  </si>
  <si>
    <t>兒童福利服務暨托育資源中心人事、行政業務、專業諮詢與督導及活動費</t>
  </si>
  <si>
    <t>委託營運管理提供青少年諮詢輔導，並辦理兒少權業宣導戶外親子活動才藝班等</t>
  </si>
  <si>
    <t>282場次6697人次</t>
  </si>
  <si>
    <t xml:space="preserve">青少年福利服務中心經營管理計畫-人事費、行政業務費、專業諮詢與督導費及活動費 </t>
  </si>
  <si>
    <t>957場次15148人次</t>
  </si>
  <si>
    <t>兒童及少年家園(專業服務費、業務費、專業訓練費及活動費)</t>
  </si>
  <si>
    <t>籌設兒少收容中,辦理工作人員職前訓練,空間規劃並進行兒少訪視</t>
  </si>
  <si>
    <t>4場次245人</t>
  </si>
  <si>
    <t>兒少福利服務機構管理與輔導及綜合業務行政費</t>
  </si>
  <si>
    <t>執行兒少福利服務相關業務行政費用。</t>
  </si>
  <si>
    <t>未成年懷孕處遇服務策略研究計畫</t>
  </si>
  <si>
    <t>上年度應付帳款收回</t>
  </si>
  <si>
    <t>小計</t>
  </si>
  <si>
    <t>（二）婦女福利</t>
  </si>
  <si>
    <t>1.</t>
  </si>
  <si>
    <t>一般或特殊婦女活動、婦女成長性別主流化、婦女權益及婦女資源整合、家庭照顧、婦女健康温暖關懷據點</t>
  </si>
  <si>
    <t>辦理婦女福利技藝課程及成長講座各項研習，宣導性騒擾防治與婦女權益。</t>
  </si>
  <si>
    <r>
      <t>7176</t>
    </r>
    <r>
      <rPr>
        <sz val="9"/>
        <rFont val="細明體"/>
        <family val="3"/>
      </rPr>
      <t>人次</t>
    </r>
  </si>
  <si>
    <t>2.</t>
  </si>
  <si>
    <t>婦女福利機構充實內部設備、修繕及設施設備費</t>
  </si>
  <si>
    <t>補助社福機構設施設備</t>
  </si>
  <si>
    <r>
      <t>1</t>
    </r>
    <r>
      <rPr>
        <sz val="9"/>
        <rFont val="細明體"/>
        <family val="3"/>
      </rPr>
      <t>單位</t>
    </r>
  </si>
  <si>
    <t>社福機構及立案團體辦理單親家庭及弱勢家庭支持性服務</t>
  </si>
  <si>
    <t>結合民間團體辦理成長團體,親子一日遊,單親個管方案等。</t>
  </si>
  <si>
    <r>
      <t>411</t>
    </r>
    <r>
      <rPr>
        <sz val="9"/>
        <rFont val="細明體"/>
        <family val="3"/>
      </rPr>
      <t>人次</t>
    </r>
  </si>
  <si>
    <t>社福機構及立案團體辦理新移民家庭支持性服務</t>
  </si>
  <si>
    <t>結合民間團體辦理新住民家庭親子活動及補助外配關懷服務據點辦理相關支持性活動。</t>
  </si>
  <si>
    <r>
      <t>2162</t>
    </r>
    <r>
      <rPr>
        <sz val="9"/>
        <rFont val="細明體"/>
        <family val="3"/>
      </rPr>
      <t>人次</t>
    </r>
  </si>
  <si>
    <t>外籍配偶優生保健生育健康管理計畫</t>
  </si>
  <si>
    <t xml:space="preserve">針對弱勢特殊境遇婦女及外籍配偶優生保健檢查補助費用減免、產前遺傳診斷、母血唐氏症胎兒篩檢等。
</t>
  </si>
  <si>
    <r>
      <t>64</t>
    </r>
    <r>
      <rPr>
        <sz val="9"/>
        <rFont val="細明體"/>
        <family val="3"/>
      </rPr>
      <t>案</t>
    </r>
  </si>
  <si>
    <t>婦女福利服務中心專業服務費</t>
  </si>
  <si>
    <t>技藝課程及成長講座各項研習，健康宣導與婦女權益等活動。</t>
  </si>
  <si>
    <r>
      <t>801</t>
    </r>
    <r>
      <rPr>
        <sz val="9"/>
        <rFont val="細明體"/>
        <family val="3"/>
      </rPr>
      <t>人次</t>
    </r>
  </si>
  <si>
    <t>單親及婦女福利活動專業服務費</t>
  </si>
  <si>
    <t>辦理兒童學習營親子成長團體等活動</t>
  </si>
  <si>
    <r>
      <t>380</t>
    </r>
    <r>
      <rPr>
        <sz val="9"/>
        <rFont val="細明體"/>
        <family val="3"/>
      </rPr>
      <t>人次</t>
    </r>
  </si>
  <si>
    <t>婦女福利服務及活動綜合業務行政費</t>
  </si>
  <si>
    <t>執行婦女福利服務相關業務行政費用。</t>
  </si>
  <si>
    <t>婦女生育補助</t>
  </si>
  <si>
    <t>生育婦女生育補助</t>
  </si>
  <si>
    <t>特殊境遇家庭各項扶助</t>
  </si>
  <si>
    <t>特殊境遇家庭緊急、子女生活補助</t>
  </si>
  <si>
    <r>
      <t>34</t>
    </r>
    <r>
      <rPr>
        <sz val="9"/>
        <rFont val="細明體"/>
        <family val="3"/>
      </rPr>
      <t>人次</t>
    </r>
  </si>
  <si>
    <t>（三）老人福利</t>
  </si>
  <si>
    <t>老人及身心障礙者餐食</t>
  </si>
  <si>
    <r>
      <t>委託門諾基金會等</t>
    </r>
    <r>
      <rPr>
        <sz val="9"/>
        <rFont val="Times New Roman"/>
        <family val="1"/>
      </rPr>
      <t>2</t>
    </r>
    <r>
      <rPr>
        <sz val="9"/>
        <rFont val="新細明體"/>
        <family val="1"/>
      </rPr>
      <t>機構針對獨居或無法備餐之身心障礙者及老人，提供每週</t>
    </r>
    <r>
      <rPr>
        <sz val="9"/>
        <rFont val="Times New Roman"/>
        <family val="1"/>
      </rPr>
      <t>6</t>
    </r>
    <r>
      <rPr>
        <sz val="9"/>
        <rFont val="新細明體"/>
        <family val="1"/>
      </rPr>
      <t>天送餐服務一天一餐。</t>
    </r>
  </si>
  <si>
    <r>
      <t xml:space="preserve">105617
</t>
    </r>
    <r>
      <rPr>
        <sz val="9"/>
        <rFont val="新細明體"/>
        <family val="1"/>
      </rPr>
      <t>人次</t>
    </r>
  </si>
  <si>
    <t>2.</t>
  </si>
  <si>
    <t>老人及身心障礙緊急救援連線</t>
  </si>
  <si>
    <t xml:space="preserve">委託門諾基金會到宅裝設緊急救援連線裝置，提供醫療、消防、保安等事件通報及緊急救援服務，電話問安及健康、福利及居家安全等諮詢、轉介服務，並定期安排到宅訪視。
</t>
  </si>
  <si>
    <r>
      <t>162</t>
    </r>
    <r>
      <rPr>
        <sz val="9"/>
        <rFont val="細明體"/>
        <family val="3"/>
      </rPr>
      <t>人</t>
    </r>
  </si>
  <si>
    <t>長期照顧十年計畫－輔具購買、租借及居家無障礙環境改善服務</t>
  </si>
  <si>
    <t>補助失能老長者輔具及居家無障礙環境改善，維護居家安全及提昇生活品質。</t>
  </si>
  <si>
    <t>74人</t>
  </si>
  <si>
    <t>長期照顧十年計畫－居家服務費</t>
  </si>
  <si>
    <t>招標2社福機構提供失能老人及身心障礙者家務協助及身體照顧，降低家庭照顧負荷。</t>
  </si>
  <si>
    <r>
      <t>1008</t>
    </r>
    <r>
      <rPr>
        <sz val="9"/>
        <rFont val="新細明體"/>
        <family val="1"/>
      </rPr>
      <t xml:space="preserve">人
</t>
    </r>
    <r>
      <rPr>
        <sz val="9"/>
        <rFont val="Times New Roman"/>
        <family val="1"/>
      </rPr>
      <t>135982</t>
    </r>
    <r>
      <rPr>
        <sz val="9"/>
        <rFont val="新細明體"/>
        <family val="1"/>
      </rPr>
      <t>人次</t>
    </r>
  </si>
  <si>
    <t>列冊低(中低)收入戶老人委託安置費</t>
  </si>
  <si>
    <t>私立安養機構之低收入戶失能老人安置費。</t>
  </si>
  <si>
    <r>
      <t>1344</t>
    </r>
    <r>
      <rPr>
        <sz val="9"/>
        <rFont val="新細明體"/>
        <family val="1"/>
      </rPr>
      <t>人次</t>
    </r>
  </si>
  <si>
    <t>老人及身心障礙者免費乘車補助</t>
  </si>
  <si>
    <t>本縣籍老人及身心障礙者搭乘火車每人每月600元，客運不限趟次班次金額、捷運半價</t>
  </si>
  <si>
    <r>
      <t>527145</t>
    </r>
    <r>
      <rPr>
        <sz val="9"/>
        <rFont val="新細明體"/>
        <family val="1"/>
      </rPr>
      <t>人次</t>
    </r>
  </si>
  <si>
    <t>長期照顧十年計畫－照顧服務（含日間照顧及家庭托顧）</t>
  </si>
  <si>
    <t>提供失能或失智老人社區式日間照顧服務</t>
  </si>
  <si>
    <r>
      <t>1072</t>
    </r>
    <r>
      <rPr>
        <sz val="9"/>
        <rFont val="細明體"/>
        <family val="3"/>
      </rPr>
      <t>人次</t>
    </r>
  </si>
  <si>
    <t>弱勢老人及身心障礙者重病住院醫療看護補助</t>
  </si>
  <si>
    <t>補助本縣65歲以上中低收入老人重病看護醫療補助</t>
  </si>
  <si>
    <r>
      <t>49</t>
    </r>
    <r>
      <rPr>
        <sz val="9"/>
        <rFont val="細明體"/>
        <family val="3"/>
      </rPr>
      <t>人</t>
    </r>
  </si>
  <si>
    <t>長期照顧十年計畫－外縣市住籍不一服務費</t>
  </si>
  <si>
    <t>於外縣市中重度失能者使用長照服務</t>
  </si>
  <si>
    <t>傳愛達人計畫─老人及身心障礙者個案關懷服務</t>
  </si>
  <si>
    <t>結合社福團體於特殊節日至安養機構關懷問暖及提供發放慰問物資</t>
  </si>
  <si>
    <t>987人次</t>
  </si>
  <si>
    <t>長期照顧十年計畫－長期照顧交通接送營運費及服務費</t>
  </si>
  <si>
    <t>委託社福機構提供失能中重度老人交通接送服務計畫營運經費</t>
  </si>
  <si>
    <t>12156人次</t>
  </si>
  <si>
    <t>原住民社區關懷據點及日托站開辦費、設備費及業務費</t>
  </si>
  <si>
    <t>補助原住民社區辦理4個社區老人日托站，透過動靜態等健康促進活動及社交參與</t>
  </si>
  <si>
    <t>關懷據點參加健康活力秀活動</t>
  </si>
  <si>
    <t>辦理據點音樂療法方案</t>
  </si>
  <si>
    <r>
      <t>357</t>
    </r>
    <r>
      <rPr>
        <sz val="9"/>
        <rFont val="細明體"/>
        <family val="3"/>
      </rPr>
      <t>人次</t>
    </r>
  </si>
  <si>
    <t>各福利、醫療機構、社團辦理社區老人日托服務及社區照顧關懷據點開辦費、設備費及業務費等</t>
  </si>
  <si>
    <r>
      <t>補助社會福利單位及社團，</t>
    </r>
    <r>
      <rPr>
        <sz val="9"/>
        <rFont val="細明體"/>
        <family val="3"/>
      </rPr>
      <t>透過動靜態等健康促進活動及社交參與，以達老人初級預防目的。</t>
    </r>
  </si>
  <si>
    <r>
      <t>13</t>
    </r>
    <r>
      <rPr>
        <sz val="9"/>
        <rFont val="細明體"/>
        <family val="3"/>
      </rPr>
      <t>個社區老人日托站</t>
    </r>
    <r>
      <rPr>
        <sz val="9"/>
        <rFont val="Times New Roman"/>
        <family val="1"/>
      </rPr>
      <t>39</t>
    </r>
    <r>
      <rPr>
        <sz val="9"/>
        <rFont val="細明體"/>
        <family val="3"/>
      </rPr>
      <t>據點</t>
    </r>
    <r>
      <rPr>
        <sz val="9"/>
        <rFont val="Times New Roman"/>
        <family val="1"/>
      </rPr>
      <t>465710</t>
    </r>
    <r>
      <rPr>
        <sz val="9"/>
        <rFont val="細明體"/>
        <family val="3"/>
      </rPr>
      <t>人次</t>
    </r>
  </si>
  <si>
    <t>社團或各鄉鎮市公所辦理老人自強活動經費</t>
  </si>
  <si>
    <t>補助社會福利單位及社團，辦理老人自強活動。</t>
  </si>
  <si>
    <t>計63單位3520人</t>
  </si>
  <si>
    <t>各鄉鎮市公所老人及社區長壽俱樂部立案老人社團及機構等各項活動</t>
  </si>
  <si>
    <t>補助社會福利單位及社團，辦理老人一 般活動。</t>
  </si>
  <si>
    <r>
      <t>計</t>
    </r>
    <r>
      <rPr>
        <sz val="9"/>
        <rFont val="Times New Roman"/>
        <family val="1"/>
      </rPr>
      <t>35</t>
    </r>
    <r>
      <rPr>
        <sz val="9"/>
        <rFont val="細明體"/>
        <family val="3"/>
      </rPr>
      <t>單位</t>
    </r>
    <r>
      <rPr>
        <sz val="9"/>
        <rFont val="Times New Roman"/>
        <family val="1"/>
      </rPr>
      <t>33901</t>
    </r>
    <r>
      <rPr>
        <sz val="9"/>
        <rFont val="細明體"/>
        <family val="3"/>
      </rPr>
      <t>人</t>
    </r>
  </si>
  <si>
    <t>委託2社福機構，提供自行在家照務重度失能之家庭照顧者，每月督導訪視及照顧技巧指導</t>
  </si>
  <si>
    <t>402人次</t>
  </si>
  <si>
    <t>補助民間團體及社福單位辦理社區式、居家式及機媾式等多元照顧服務教育訓練及宣導。</t>
  </si>
  <si>
    <t>10單位</t>
  </si>
  <si>
    <t>每月擇一部落或社區連結志願及福利團體，至偏遠社區或部落，提供社會福利及醫療保健諮詢與宣導、輔具維修、義剪、單車家具整修、按摩等服務。</t>
  </si>
  <si>
    <r>
      <t>16</t>
    </r>
    <r>
      <rPr>
        <sz val="9"/>
        <rFont val="細明體"/>
        <family val="3"/>
      </rPr>
      <t>場</t>
    </r>
    <r>
      <rPr>
        <sz val="9"/>
        <rFont val="Times New Roman"/>
        <family val="1"/>
      </rPr>
      <t>3123</t>
    </r>
    <r>
      <rPr>
        <sz val="9"/>
        <rFont val="細明體"/>
        <family val="3"/>
      </rPr>
      <t>人次</t>
    </r>
  </si>
  <si>
    <t>老人福利機構教育訓練及輔導計畫</t>
  </si>
  <si>
    <t>老人安養護機構主管教育訓練課程，提升機構主管管理能力；辦理輕度失智照顧研習，強化照顧人員照顧技巧</t>
  </si>
  <si>
    <t>1場次.40人次</t>
  </si>
  <si>
    <t>社團及機構辦理社區關懷據點教育及宣導等業務</t>
  </si>
  <si>
    <t>種子培訓,創意工坊等教育訓練及輔導工作坊</t>
  </si>
  <si>
    <t>6場次405人</t>
  </si>
  <si>
    <t>彩繪人生─促進老人社交活動參與方案</t>
  </si>
  <si>
    <t>社區及社福機構辦理3梯次長青生便敘說支持團體活動</t>
  </si>
  <si>
    <r>
      <t>260</t>
    </r>
    <r>
      <rPr>
        <sz val="9"/>
        <rFont val="細明體"/>
        <family val="3"/>
      </rPr>
      <t>人次</t>
    </r>
  </si>
  <si>
    <t>鼓勵老人終生學習及社會參與服務計畫</t>
  </si>
  <si>
    <t>社團及社福團體辦理偏地區多元教育研習課程,製作桌曆卡,鼓勵老人參與志願服務工作及成果展</t>
  </si>
  <si>
    <t>12單位1945人</t>
  </si>
  <si>
    <t>本縣各鄉鎮市老人文康中心、老人會館、老人福利機構興建、增建、修繕工程及充實內部設備</t>
  </si>
  <si>
    <t>補助11單位修繕工程及充實內部設備</t>
  </si>
  <si>
    <t>長期照顧管理中心各項業務</t>
  </si>
  <si>
    <t>提供失能老人及身心障礙者連結各項長期照顧及
家庭照顧者支持活動。</t>
  </si>
  <si>
    <t>1300人</t>
  </si>
  <si>
    <t>老人健康檢查</t>
  </si>
  <si>
    <t>山地鄉55歲以上老人及其餘鄉鎮65歲以上老人免費健康檢查，以期早期發現疾病及時治療。</t>
  </si>
  <si>
    <r>
      <t xml:space="preserve">10925
</t>
    </r>
    <r>
      <rPr>
        <sz val="9"/>
        <rFont val="新細明體"/>
        <family val="1"/>
      </rPr>
      <t>人</t>
    </r>
  </si>
  <si>
    <t>社區照顧關懷據點評鑑實施計畫─獎勵金</t>
  </si>
  <si>
    <t>考評關懷據點，分數優等者頒發獎勵金予以鼓勵。</t>
  </si>
  <si>
    <t>長期照顧社區日間照顧及家庭托顧設施設備費</t>
  </si>
  <si>
    <t>充實日間照顧中心設施設備</t>
  </si>
  <si>
    <t>長期照顧教育訓練計畫</t>
  </si>
  <si>
    <t>辦理長期照顧訓練及每半年長照聯繫會議暨研習營。</t>
  </si>
  <si>
    <t>委請專家學者對各社福機構給予生活照顧與專業服務醫護,輔具服務等行政組織與經營管理輔導,辦理長期照護機構教育訓練課程。</t>
  </si>
  <si>
    <t>社區照顧關懷據點計畫專業服務費等</t>
  </si>
  <si>
    <t>專家學者專案輔導本縣各關懷據點執行情形之督導出席費，及評鑑、交通、誤餐等行政費用。</t>
  </si>
  <si>
    <t>老人身心障礙者權益維護專業提昇工作人力</t>
  </si>
  <si>
    <t>長期照顧服務資源建置工作人力</t>
  </si>
  <si>
    <t>花蓮縣長期照顧業務專管約用人員薪資。</t>
  </si>
  <si>
    <t>老人生活狀況與福利需求調查(五年一次)</t>
  </si>
  <si>
    <t>委託辦理老人生活狀況與福利需求調查,以瞭解老人需求供施政參考。</t>
  </si>
  <si>
    <t>辦理居家服務需求評估</t>
  </si>
  <si>
    <t>委託辦理調查,以瞭解推估相關數據以利經費及業務推動。</t>
  </si>
  <si>
    <t>老人及身心障礙團體自強活動名冊管理系統軟體維護</t>
  </si>
  <si>
    <t>本縣老人及身心障礙團體人員參加自強活動名冊管理系統，以查核避免重複申請補助。</t>
  </si>
  <si>
    <t>推展行動式老人文康巡迴車服務</t>
  </si>
  <si>
    <r>
      <t>委託團體定期定點接受民眾或團體申請至偏遠鄉鎮、社區，提供福利服務諮詢、宣導健康與衛生教育宣導、影片欣賞、卡拉</t>
    </r>
    <r>
      <rPr>
        <sz val="9"/>
        <rFont val="Times New Roman"/>
        <family val="1"/>
      </rPr>
      <t>OK</t>
    </r>
    <r>
      <rPr>
        <sz val="9"/>
        <rFont val="新細明體"/>
        <family val="1"/>
      </rPr>
      <t>歡唱賽或其他育樂競賽活動。</t>
    </r>
  </si>
  <si>
    <r>
      <t>262</t>
    </r>
    <r>
      <rPr>
        <sz val="9"/>
        <rFont val="細明體"/>
        <family val="3"/>
      </rPr>
      <t>場</t>
    </r>
    <r>
      <rPr>
        <sz val="9"/>
        <rFont val="Times New Roman"/>
        <family val="1"/>
      </rPr>
      <t>6904</t>
    </r>
    <r>
      <rPr>
        <sz val="9"/>
        <rFont val="細明體"/>
        <family val="3"/>
      </rPr>
      <t>人次</t>
    </r>
  </si>
  <si>
    <t>獨居及高風險老人服務方案</t>
  </si>
  <si>
    <t>服務獨居老人及高風險200案</t>
  </si>
  <si>
    <r>
      <t>3143</t>
    </r>
    <r>
      <rPr>
        <sz val="9"/>
        <rFont val="細明體"/>
        <family val="3"/>
      </rPr>
      <t>人次</t>
    </r>
  </si>
  <si>
    <t>老人及身心障礙者免費乘車專業服務費等</t>
  </si>
  <si>
    <t>辦理老人及身心障礙者免費乘車票務管理及購置相關耗材。</t>
  </si>
  <si>
    <t>（四）身心障礙者福利</t>
  </si>
  <si>
    <t>身心障礙居家服務</t>
  </si>
  <si>
    <t>提供失能之身心障礙者家務協助及身體照顧，減輕家庭照顧者之照顧負荷。</t>
  </si>
  <si>
    <r>
      <t>164</t>
    </r>
    <r>
      <rPr>
        <sz val="9"/>
        <rFont val="細明體"/>
        <family val="3"/>
      </rPr>
      <t>人</t>
    </r>
  </si>
  <si>
    <t>身心障礙者日間照顧及住宿式照顧費用補助</t>
  </si>
  <si>
    <t>與社福機構簽訂契約，補助安置身心障礙者，使其獲得妥善托育（養護）之照顧，並減緩其家庭經濟困境。</t>
  </si>
  <si>
    <r>
      <t xml:space="preserve"> 48 </t>
    </r>
    <r>
      <rPr>
        <sz val="9"/>
        <rFont val="新細明體"/>
        <family val="1"/>
      </rPr>
      <t>所1050人</t>
    </r>
  </si>
  <si>
    <t>身心障礙福利服務中心身心障礙者日間照顧及住宿式照顧機構服務費及收托身心障礙者交通費</t>
  </si>
  <si>
    <t>本縣身心障礙福利服務中心身心障礙者托育養護教養機構服務費及收托身心障礙者交通費。</t>
  </si>
  <si>
    <t>68人</t>
  </si>
  <si>
    <t>身心障礙者臨時暨短期照顧服務</t>
  </si>
  <si>
    <t>提供身心障礙者臨時暨短期照顧服務，紓解家庭長期照顧壓力，增加照顧者與家庭成員互動或參與社會活動之機會</t>
  </si>
  <si>
    <r>
      <t>48</t>
    </r>
    <r>
      <rPr>
        <sz val="9"/>
        <rFont val="新細明體"/>
        <family val="1"/>
      </rPr>
      <t>人</t>
    </r>
  </si>
  <si>
    <t>身心障礙者心理重建</t>
  </si>
  <si>
    <t>提供身心障礙者心支持服務</t>
  </si>
  <si>
    <t>重度照顧需求身心障礙者服務試辦計畫</t>
  </si>
  <si>
    <t>需重度醫護照顧之老人身心障礙者醫療及秏材費</t>
  </si>
  <si>
    <t>320人次</t>
  </si>
  <si>
    <t>身心障礙者生活補助費</t>
  </si>
  <si>
    <t>身心障礙者生活補助費</t>
  </si>
  <si>
    <t>本縣身心障礙福利服務機構團體自強活動</t>
  </si>
  <si>
    <t>輔具資源中心輔具維修回收租借評估追蹤、諮詢、宣導及到宅評估復健訓練專業人員評估服務費</t>
  </si>
  <si>
    <t>提供身心障礙者輔具維修回收媒合，到宅評估及復健訓練，輔具宣導及諮詢服務等</t>
  </si>
  <si>
    <t>6888人次</t>
  </si>
  <si>
    <t>身心障礙機構及團體設施改善及設施、設備補助</t>
  </si>
  <si>
    <r>
      <t>補助</t>
    </r>
    <r>
      <rPr>
        <sz val="9"/>
        <rFont val="Times New Roman"/>
        <family val="1"/>
      </rPr>
      <t xml:space="preserve"> </t>
    </r>
    <r>
      <rPr>
        <sz val="9"/>
        <rFont val="新細明體"/>
        <family val="1"/>
      </rPr>
      <t>社福機構無障礙設施設備修繕工程及充實設施設備。</t>
    </r>
  </si>
  <si>
    <r>
      <t>3</t>
    </r>
    <r>
      <rPr>
        <sz val="9"/>
        <rFont val="新細明體"/>
        <family val="1"/>
      </rPr>
      <t>所機構</t>
    </r>
  </si>
  <si>
    <t>推展身心障礙者照顧服務方案(含社區日間作業設施、社區居住、社區日間照顧)</t>
  </si>
  <si>
    <t>補助社福機構辦理社區式日間照顧，設計各項種技藝課程及社區交流活動，豐富身障者社區生活與日間活動</t>
  </si>
  <si>
    <r>
      <t xml:space="preserve">12703
</t>
    </r>
    <r>
      <rPr>
        <sz val="9"/>
        <rFont val="細明體"/>
        <family val="3"/>
      </rPr>
      <t>人次</t>
    </r>
  </si>
  <si>
    <t>推展身心障礙自立支持服務</t>
  </si>
  <si>
    <t>補助身心障礙福利服務機構團體辦理自立生活相關培訓課程及活動。</t>
  </si>
  <si>
    <r>
      <t>129</t>
    </r>
    <r>
      <rPr>
        <sz val="9"/>
        <rFont val="新細明體"/>
        <family val="1"/>
      </rPr>
      <t>人</t>
    </r>
  </si>
  <si>
    <t>身心障礙福利服務機構團體會務經費</t>
  </si>
  <si>
    <t>補助本縣身心障礙團體辦理各項活動及推動會務經費。</t>
  </si>
  <si>
    <r>
      <t>3803</t>
    </r>
    <r>
      <rPr>
        <sz val="9"/>
        <rFont val="新細明體"/>
        <family val="1"/>
      </rPr>
      <t xml:space="preserve">人次
</t>
    </r>
    <r>
      <rPr>
        <sz val="9"/>
        <rFont val="Times New Roman"/>
        <family val="1"/>
      </rPr>
      <t>7</t>
    </r>
    <r>
      <rPr>
        <sz val="9"/>
        <rFont val="新細明體"/>
        <family val="1"/>
      </rPr>
      <t>團體</t>
    </r>
  </si>
  <si>
    <t>身心障礙福利服務機構團體各項活動</t>
  </si>
  <si>
    <t>身心障礙福利服務機構團體辦理各項休閒活動，增進身障者參與社會活動機會。</t>
  </si>
  <si>
    <r>
      <t>10</t>
    </r>
    <r>
      <rPr>
        <sz val="9"/>
        <rFont val="細明體"/>
        <family val="3"/>
      </rPr>
      <t>單位
4844人次</t>
    </r>
  </si>
  <si>
    <t>身心障礙者中期照顧試辦計畫</t>
  </si>
  <si>
    <t>急性傷病治療後之積極復健照顧支持服務</t>
  </si>
  <si>
    <t>10人次</t>
  </si>
  <si>
    <t>身心障礙者家庭服務方案</t>
  </si>
  <si>
    <t xml:space="preserve">為減輕身心障礙者家庭照顧負荷提供照顧技巧紓壓團體關懷訪視等多元支持服務
</t>
  </si>
  <si>
    <t>5717人次</t>
  </si>
  <si>
    <t>績優社福從業人員表揚計畫</t>
  </si>
  <si>
    <t>表揚機構及居家服務績優資深服務人員</t>
  </si>
  <si>
    <t>30人</t>
  </si>
  <si>
    <t>高危機身心障礙者處遇服務計畫</t>
  </si>
  <si>
    <t>高危機身心障礙者短期安置以利進行家庭處遇</t>
  </si>
  <si>
    <t>54人次</t>
  </si>
  <si>
    <t>身心障礙福利專業人員培力計畫</t>
  </si>
  <si>
    <t>身心障礙福利專業人員訓練與課程培力專業知能</t>
  </si>
  <si>
    <t>身心障礙福利機構評鑑獎勵金(三年辦理一次)</t>
  </si>
  <si>
    <t>5身心障礙福利服務機構團體辦理活動專題講座、個案輔導專業人員訓練等，以提昇個案、家屬及機構工作人業知能。</t>
  </si>
  <si>
    <r>
      <t>420</t>
    </r>
    <r>
      <rPr>
        <sz val="9"/>
        <rFont val="新細明體"/>
        <family val="1"/>
      </rPr>
      <t>人</t>
    </r>
  </si>
  <si>
    <t>身心障礙者家庭照顧服務計畫(支持方案研習及講座)及身心障礙福利相關會議研習訓練</t>
  </si>
  <si>
    <t>進行社區民眾及中學生業務宣導提供相關資源資訊及加強輔具使用與申請之宣導.校園巡迴體驗及身心障礙福利服務中心參訪宣導及體驗活動。</t>
  </si>
  <si>
    <t>1927人次</t>
  </si>
  <si>
    <t>身心障礙福利服務、休閒服務、親職教育活動</t>
  </si>
  <si>
    <t>身心障礙權益宣導,身心障礙團體幹部暨會務人員研習活動</t>
  </si>
  <si>
    <t>手語翻譯服務計畫</t>
  </si>
  <si>
    <t xml:space="preserve">提供手語翻譯外展服務563人件、服務及宣導5046人次，手語初階訓練40人、『手語傳愛溝通無礙』養成班研習50人。
</t>
  </si>
  <si>
    <t>身心障礙者生活狀況與福利需求調查(五年一次)</t>
  </si>
  <si>
    <t>委託辦理生活狀況與福利需求調查,以供施政參考</t>
  </si>
  <si>
    <t>身心障礙復康巴士服務</t>
  </si>
  <si>
    <t>委託社福機構辦理預約搭乘，提供重度身障者就學、就業、就養需求時之便捷交通服務。</t>
  </si>
  <si>
    <r>
      <t xml:space="preserve">28790
</t>
    </r>
    <r>
      <rPr>
        <sz val="9"/>
        <rFont val="新細明體"/>
        <family val="1"/>
      </rPr>
      <t>人次</t>
    </r>
  </si>
  <si>
    <t>身心障礙福利服務中心建築物之經營管理</t>
  </si>
  <si>
    <t>補助一名社工人力及中心水電費用</t>
  </si>
  <si>
    <t>輔具資源中心購置身心障礙者輔助器具等設施設備</t>
  </si>
  <si>
    <t>充實身心障礙者輔助器具等設施設備。病床20床展示類輔具1批等。</t>
  </si>
  <si>
    <r>
      <t xml:space="preserve">2400
</t>
    </r>
    <r>
      <rPr>
        <sz val="9"/>
        <rFont val="細明體"/>
        <family val="3"/>
      </rPr>
      <t>人次</t>
    </r>
  </si>
  <si>
    <t>輔具服務資源建置工作計畫資料印刷等</t>
  </si>
  <si>
    <t>輔具申請流程,補助基準及相關輔具服務宣導單張印製等</t>
  </si>
  <si>
    <t>（五）社會救助</t>
  </si>
  <si>
    <t>社會救助特殊項目救助及服務（低收入戶產婦及嬰兒營養補助、喪葬補助、住宅修繕補助、旅人川資）</t>
  </si>
  <si>
    <t>1.低收入戶產婦及嬰兒營養費補貼11戶
2.喪葬補助11戶
3.住宅修繕
4.行旅人川資救助返鄉車票及誤餐費76人次</t>
  </si>
  <si>
    <t>低(中低)收入戶脫貧方案等活動相對提撥款</t>
  </si>
  <si>
    <t>辦理「點滴成金.圓夢基金」脫貧方案家庭帳戶資產累積相對提撥儲蓄款</t>
  </si>
  <si>
    <r>
      <t>18</t>
    </r>
    <r>
      <rPr>
        <sz val="9"/>
        <rFont val="細明體"/>
        <family val="3"/>
      </rPr>
      <t>人次</t>
    </r>
  </si>
  <si>
    <t>低收入戶傷病醫療及住院看護費用補助</t>
  </si>
  <si>
    <t>看護補助:低收入戶全額,中低收入自行負擔金額最近3個月內累計超過5萬元以上看護費用者。醫療補助:因疾病傷害事故就醫所生健保部分負擔或未涵蓋之醫療費用</t>
  </si>
  <si>
    <r>
      <t>256</t>
    </r>
    <r>
      <rPr>
        <sz val="9"/>
        <rFont val="細明體"/>
        <family val="3"/>
      </rPr>
      <t>人次</t>
    </r>
  </si>
  <si>
    <t>低收入戶(中低)就業障礙排除輔導支持方案</t>
  </si>
  <si>
    <t>協助低收及中低收入民眾排除因照顧子女導致無法順利就業之障礙，使其順利進入職場。與人安基金會合作協助單親母親販賣考地瓜，透過微行創業協助單親母親脫離貧窮。</t>
  </si>
  <si>
    <t>遊民暨街友福利服務活動及方案</t>
  </si>
  <si>
    <t>辦理「給魚給竿拉人一把-寒士慶中秋」「遊民街友低溫關懷宣導活動」，鼓勵遊民和街友回饋並融入社會，喚醒社會大眾重視遊民街友問題及關懷。</t>
  </si>
  <si>
    <t>物資銀行計畫</t>
  </si>
  <si>
    <t>社工評估確有需求之弱勢及邊緣家庭，提供三至六個月的物資，也結合民間社福團體協助訪視關懷及發送物資多元且豐富的物資救助</t>
  </si>
  <si>
    <r>
      <t>物資救助受助戶次約</t>
    </r>
    <r>
      <rPr>
        <sz val="8"/>
        <rFont val="Times New Roman"/>
        <family val="1"/>
      </rPr>
      <t>1300</t>
    </r>
    <r>
      <rPr>
        <sz val="8"/>
        <rFont val="細明體"/>
        <family val="3"/>
      </rPr>
      <t>戶次,家庭訪視關懷戶次計75戶次</t>
    </r>
  </si>
  <si>
    <t>低(中低)收入戶脫貧方案等活動</t>
  </si>
  <si>
    <t>辦理就(創)業技能培訓等18堂課程，職場參訪及社區參與社會融入活動共3次及參加脫貧方案成員之個案輔導，落實對低收入戶及經濟弱勢家庭積極照顧與協助弱勢家庭達到脫貧目標。</t>
  </si>
  <si>
    <t>1306人次</t>
  </si>
  <si>
    <t>執行遊民暨街友個案交通費</t>
  </si>
  <si>
    <t>接送個案路程交通費用。</t>
  </si>
  <si>
    <t>天然災害儲備及遊民、街友低溫關懷救助相關物品</t>
  </si>
  <si>
    <t>因應災害發生及協助遊民街友等生活必需品，乾糧、餅乾等飲食與物資購置、儲備。本年度經費已全數執行完畢。</t>
  </si>
  <si>
    <t>社會救助個案管理資訊系統軟體維護</t>
  </si>
  <si>
    <t>社會救助計畫綜合業務行政費</t>
  </si>
  <si>
    <t>行政業務費用</t>
  </si>
  <si>
    <t>（六）其他福利</t>
  </si>
  <si>
    <t>辦理家庭暴力、性侵害及性騒擾防治等福利活動</t>
  </si>
  <si>
    <t>補助家扶基金會花蓮分事務所辦理兒少家暴性侵防治宣導。</t>
  </si>
  <si>
    <t>辦理1場，受益人次達4000人。</t>
  </si>
  <si>
    <t>補助辦理志願服務社區化福利服務計畫及一般活動</t>
  </si>
  <si>
    <t xml:space="preserve">補助5單位辦理志願服務相關教育訓練共5案。 補助2單位辦理社區化志願服務年度性計畫共2案。
(2,313受益人次)
</t>
  </si>
  <si>
    <t>家庭暴力與性侵害防治業務</t>
  </si>
  <si>
    <t xml:space="preserve">聘用專人提供家暴相對人個管服務；辦理家暴相對人認知教育課程計12場次、認知輔導教育課程計63場次；性侵加害人督導訓練及加害人個別治療辦理家暴及性侵害防治宣導計5場次；辦理醫療機構督導考核。
</t>
  </si>
  <si>
    <t>795人次</t>
  </si>
  <si>
    <t>志願服務推廣中心實施計畫</t>
  </si>
  <si>
    <t>1. 聘用專職社工辦理本縣志志願服務推廣中心業務:志願服務紀錄冊訪查和計畫會報共2場次. 研習課程共3場次. 協辦志願服務表揚1場次,標竿學習1場次. 志工園遊會暨運動會1場次. 編輯志願服務專刊. 簽訂志工消費特約商店. 成立志願服務社群網絡,志願服務概況調查研究。</t>
  </si>
  <si>
    <t>22,304受益人次</t>
  </si>
  <si>
    <t>花蓮縣家庭暴力及性侵害多元處遇服務計畫暨綜合行政業務</t>
  </si>
  <si>
    <t>.1.家暴及性侵害防治專管3名約用社工薪資。
2.提供社工外出訪視個案</t>
  </si>
  <si>
    <t>服務2783人次。訪視服務105人次</t>
  </si>
  <si>
    <t>委託社福單位辦理家事事件服務處相關服務及訓練費用</t>
  </si>
  <si>
    <t>委託現代婦女基金會提供法院家事事件當事人及關係人陪同出庭、社會福利諮詢、法律程序說明、資源轉介等服務。</t>
  </si>
  <si>
    <t>904人次</t>
  </si>
  <si>
    <t>公益彩券盈餘綜合業務行政費</t>
  </si>
  <si>
    <t>一般行政管理費用及基金會計電腦系統維護。</t>
  </si>
  <si>
    <t>8</t>
  </si>
  <si>
    <t>公益彩券形象宣導</t>
  </si>
  <si>
    <t xml:space="preserve">邀請18個公家機關、社福機構以及志工團體共同設置28攤位，六大社會福利宣導區域透過趣味性闖關活動舞台表演，認識公益彩券。運用報業及瀾有線電視活動前後播放活動訊息，媒體的採訪及刊登，促進民眾進一步認識公益彩券及盈餘的成果及價值。
</t>
  </si>
  <si>
    <t>受益1210 人次</t>
  </si>
  <si>
    <r>
      <t>合</t>
    </r>
    <r>
      <rPr>
        <b/>
        <sz val="9"/>
        <rFont val="Times New Roman"/>
        <family val="1"/>
      </rPr>
      <t xml:space="preserve">                              </t>
    </r>
    <r>
      <rPr>
        <b/>
        <sz val="9"/>
        <rFont val="新細明體"/>
        <family val="1"/>
      </rPr>
      <t>計</t>
    </r>
  </si>
  <si>
    <t>填表說明：「福利類別及項目」，得視當季實際執行情形酌予增減或修正。</t>
  </si>
  <si>
    <t>辦理低（中低）收入戶脫貧方案等活動電腦硬、軟體租用費。</t>
  </si>
  <si>
    <t>辦理低（中低）收入戶脫貧方案等活動機械及設備租用費。</t>
  </si>
  <si>
    <t>辦理社會救助計畫各項計畫影印機租金。</t>
  </si>
  <si>
    <t xml:space="preserve">  交通及運輸設備租金</t>
  </si>
  <si>
    <t>辦理低(中低)收入戶脫貧方案等活動車輛租用費。</t>
  </si>
  <si>
    <t>購建固定資產、無形資產及非理財目的之長期投資</t>
  </si>
  <si>
    <t xml:space="preserve">   購置無形資產</t>
  </si>
  <si>
    <t>會費、捐助、補助、分攤、照護、救濟與交流活動費</t>
  </si>
  <si>
    <t xml:space="preserve">   捐助、補助與獎助</t>
  </si>
  <si>
    <t>社會救助特殊項目救助及服務（低收入戶產婦及嬰兒營養補助、喪葬補助、住宅修繕補助、租屋補助、旅人川資）等。</t>
  </si>
  <si>
    <t>辦理低(中低)收入戶脫貧方案等活動相對提撥款。</t>
  </si>
  <si>
    <t>低收入戶傷病醫療及住院看護費用補助。</t>
  </si>
  <si>
    <t>低收入戶(中低)就業障礙排除輔導支持方案。</t>
  </si>
  <si>
    <t>辦理物資銀行計畫。</t>
  </si>
  <si>
    <t>其他</t>
  </si>
  <si>
    <t xml:space="preserve">   其他支出</t>
  </si>
  <si>
    <t>辦理低(中低)收入戶脫貧方案等活動雜支費用。</t>
  </si>
  <si>
    <t>老人福利計畫</t>
  </si>
  <si>
    <t xml:space="preserve">       電話費</t>
  </si>
  <si>
    <t>辦理老人福利服務電信通訊費用</t>
  </si>
  <si>
    <t xml:space="preserve">      國內旅費</t>
  </si>
  <si>
    <t>辦理長期照顧教育訓練計畫-交通費。</t>
  </si>
  <si>
    <t>辦理老人福利機構教育訓練及輔導計畫-交通費、住宿費。</t>
  </si>
  <si>
    <t>辦理社區照顧關懷據點赴外縣市參訪觀摩活動旅費。</t>
  </si>
  <si>
    <t xml:space="preserve">      印刷及裝訂費</t>
  </si>
  <si>
    <t>辦理長期照顧教育訓練計畫-資料印刷裝訂費。</t>
  </si>
  <si>
    <t>辦理老人福利機構教育訓練及輔導計畫-資料印刷裝訂費。</t>
  </si>
  <si>
    <t>辦理社區照顧關懷據點赴外縣市參訪觀摩活動、評鑑及輔導等印刷裝訂費。</t>
  </si>
  <si>
    <t xml:space="preserve">     業務宣導費</t>
  </si>
  <si>
    <t xml:space="preserve">   保險費</t>
  </si>
  <si>
    <t xml:space="preserve">       其他保險費</t>
  </si>
  <si>
    <t>辦理老人福利赴外縣市參訪觀摩活動。</t>
  </si>
  <si>
    <t>辦理社區照顧關懷據點赴外縣市參訪觀摩活動。</t>
  </si>
  <si>
    <t xml:space="preserve">      計時與計件人員酬金</t>
  </si>
  <si>
    <t>長期照顧管理中心約用人員280點1名薪津含職災、勞健保、退休準備金及年終獎金。</t>
  </si>
  <si>
    <t>老人身心障礙者權益維護專業提昇工作約用人員2名280薪津含職災、勞健保、退休準備金及年終獎金。</t>
  </si>
  <si>
    <t>二代健保補充費</t>
  </si>
  <si>
    <t>辦理長期照顧教育訓練計畫評鑑講師鐘點、出席費等。</t>
  </si>
  <si>
    <t>辦理老人福利機構教育訓練及輔導計畫講師出席、鐘點費等。</t>
  </si>
  <si>
    <t>辦理社區照顧關懷據點赴外縣市參訪觀摩活動、評鑑及輔導等出席、鐘點費。</t>
  </si>
  <si>
    <t xml:space="preserve">      委託調查研究費</t>
  </si>
  <si>
    <t xml:space="preserve">         委託調查研究費</t>
  </si>
  <si>
    <t>老人生活狀況與福利需求調查(五年一次)</t>
  </si>
  <si>
    <t>辦理居家服務需求評估</t>
  </si>
  <si>
    <t xml:space="preserve">       電子計算機軟體服
       務費</t>
  </si>
  <si>
    <t xml:space="preserve">         電子計算機軟體服
         務費</t>
  </si>
  <si>
    <t>老人及身心障礙團體自強活動名冊管理系統軟體維護。</t>
  </si>
  <si>
    <t xml:space="preserve">       其他</t>
  </si>
  <si>
    <t xml:space="preserve">         其他</t>
  </si>
  <si>
    <t>推展行動式老人文康巡迴車服務。</t>
  </si>
  <si>
    <t>獨居及高風險老人服務方案</t>
  </si>
  <si>
    <r>
      <t xml:space="preserve"> </t>
    </r>
    <r>
      <rPr>
        <sz val="12"/>
        <rFont val="新細明體"/>
        <family val="1"/>
      </rPr>
      <t xml:space="preserve">        其他</t>
    </r>
  </si>
  <si>
    <t>傳愛達人計畫─老人及身心障礙者個案關懷服務案</t>
  </si>
  <si>
    <t xml:space="preserve">     物料</t>
  </si>
  <si>
    <t>請改編製「原料」</t>
  </si>
  <si>
    <t>辦理縣外觀摩、實務操作活動教材</t>
  </si>
  <si>
    <t xml:space="preserve">     辦公(事務)用品</t>
  </si>
  <si>
    <t xml:space="preserve">          辦公(事務)用品</t>
  </si>
  <si>
    <t>辦理老人及身心障礙者免費乘車卡等用品</t>
  </si>
  <si>
    <t xml:space="preserve">          其他</t>
  </si>
  <si>
    <t>辦理</t>
  </si>
  <si>
    <t>辦理社區照顧關懷據點評鑑及赴外縣市參訪觀摩誤餐費。</t>
  </si>
  <si>
    <t>辦理老人福利赴外縣市參訪觀摩活動-紀念獎牌、禮品。</t>
  </si>
  <si>
    <t>辦理社區照顧關懷據點赴外縣市參訪觀摩活動禮品、獎牌。</t>
  </si>
  <si>
    <t>辦理社區照顧關懷據點評鑑及赴外縣市參訪觀摩活動禮品、獎牌。。</t>
  </si>
  <si>
    <t>辦理老人福利機構教育訓練及輔導計畫誤餐費。</t>
  </si>
  <si>
    <t>租金與利息</t>
  </si>
  <si>
    <r>
      <t xml:space="preserve"> </t>
    </r>
    <r>
      <rPr>
        <sz val="12"/>
        <rFont val="新細明體"/>
        <family val="1"/>
      </rPr>
      <t xml:space="preserve"> 交通及運輸設備租金</t>
    </r>
  </si>
  <si>
    <t xml:space="preserve">    車租</t>
  </si>
  <si>
    <t>辦理長期照顧服務宣導、訪視等活動車輛租用費</t>
  </si>
  <si>
    <t>辦理老人福利業務車輛租用費</t>
  </si>
  <si>
    <t>辦理社區照顧關懷據點業務車輛租用費</t>
  </si>
  <si>
    <t xml:space="preserve">   購置固定資產</t>
  </si>
  <si>
    <t>辦理長期照顧社區日間照顧及家庭托顧設施設備費</t>
  </si>
  <si>
    <t>老人及身心障礙者餐食、志工交通及廚房設備費等。</t>
  </si>
  <si>
    <t>老人及身心障礙緊急救援連線（每人每月1.5千元）。</t>
  </si>
  <si>
    <t>長期照顧十年計畫－輔具購買、租借及居家無障礙環境改善服務(全部自籌)。</t>
  </si>
  <si>
    <t>長期照顧十年計畫－居家服務費。</t>
  </si>
  <si>
    <t>列冊低(中低)收入戶老人委託安置費(每人每月17千元)。</t>
  </si>
  <si>
    <t>老人及身心障礙者免費乘車補助。</t>
  </si>
  <si>
    <t>長期照顧十年計畫－照顧服務（含日間照顧及家庭托顧）。</t>
  </si>
  <si>
    <t>弱勢老人及身心障礙者重病住院醫療看護補助。</t>
  </si>
  <si>
    <t>長期照顧十年計畫－外縣市人籍不一服務費。</t>
  </si>
  <si>
    <t>請確認辦理性質</t>
  </si>
  <si>
    <t>長期照顧十年計畫－長期照顧交通接送營運費及服務費。</t>
  </si>
  <si>
    <t>補助原住民社區關懷據點及日托站開辦費、設備費及業務費等。</t>
  </si>
  <si>
    <t>補助關懷據點參加健康活力秀活動。</t>
  </si>
  <si>
    <t>補助縣內各福利、醫療機構、社團辦理社區老人日托服務及社區照顧關懷據點開辦費、設備費及業務費等。</t>
  </si>
  <si>
    <t>補助社團或各鄉鎮市公所辦理老人自強活動經費。</t>
  </si>
  <si>
    <t>補助各鄉鎮市公所老人及社區長壽俱樂部立案老人社團及機構等各項活動。</t>
  </si>
  <si>
    <t>中低收入老人特別照顧督導。</t>
  </si>
  <si>
    <t>推動照顧服務產業方案相關補助經費。</t>
  </si>
  <si>
    <t>辦理社會福利市集。</t>
  </si>
  <si>
    <t>辦理長期照顧教育訓練及老人福利機構輔導計畫</t>
  </si>
  <si>
    <t>補助社團及機構辦理社區關懷據點教育、宣導及多元導入等業務。</t>
  </si>
  <si>
    <t>辦理彩繪人生─促進老人社交活動參與方案。</t>
  </si>
  <si>
    <t>鼓勵老人終生學習及社會參與。</t>
  </si>
  <si>
    <t>本縣各鄉鎮市老人文康中心、老人會館、老人福利機構興建、增建、修繕工程及充實內部設備等經費。</t>
  </si>
  <si>
    <t>長期照顧管理中心各項業務(衛生局)。</t>
  </si>
  <si>
    <t>老人健康檢查。</t>
  </si>
  <si>
    <r>
      <t xml:space="preserve">   補貼(償)、獎勵、慰問</t>
    </r>
    <r>
      <rPr>
        <sz val="9"/>
        <rFont val="新細明體"/>
        <family val="1"/>
      </rPr>
      <t>、</t>
    </r>
    <r>
      <rPr>
        <sz val="12"/>
        <rFont val="新細明體"/>
        <family val="1"/>
      </rPr>
      <t xml:space="preserve">
   照護與救濟</t>
    </r>
  </si>
  <si>
    <t xml:space="preserve">    獎勵費用</t>
  </si>
  <si>
    <t>辦理社區照顧關懷據點評鑑實施計畫─獎勵金。</t>
  </si>
  <si>
    <t>辦理長期照顧教育訓練-雜支。</t>
  </si>
  <si>
    <t>辦理老人福利教育訓練及輔導計畫-雜支。</t>
  </si>
  <si>
    <t>辦理老人福利宣導-雜支。</t>
  </si>
  <si>
    <t>辦理老人福利赴外縣市參訪觀摩活動-雜支。</t>
  </si>
  <si>
    <t>辦理社區照顧關懷據點聯繫會議、輔導、赴外縣市參訪觀摩活動及評鑑等雜支。</t>
  </si>
  <si>
    <t>身心障礙者福利計畫</t>
  </si>
  <si>
    <t xml:space="preserve">      郵費</t>
  </si>
  <si>
    <t>辦理身心障礙福利服務、休閒服務、親職教育活動等郵資費用。</t>
  </si>
  <si>
    <t>辦理身心障礙團體培力活動郵資費用</t>
  </si>
  <si>
    <t xml:space="preserve">      電話費</t>
  </si>
  <si>
    <t>辦理身心障礙福利服務、休閒服務、親職教育活動等電話通信等費用。</t>
  </si>
  <si>
    <t>辦理身心障礙福利服務等電話通信費用</t>
  </si>
  <si>
    <t xml:space="preserve">       國內旅費</t>
  </si>
  <si>
    <t>手語翻譯服務講師、志工交通費、住宿。</t>
  </si>
  <si>
    <t>辦理身心障礙者家庭照顧服務計畫講師交通費(支持方案研習及講座)。</t>
  </si>
  <si>
    <t>辦理身心障礙福利服務、休閒服務親職教育活動等旅費。</t>
  </si>
  <si>
    <t>辦理身心障礙團體培力活動講師交通費等旅費</t>
  </si>
  <si>
    <t>辦理輔具服務委員、講師住宿及交通費</t>
  </si>
  <si>
    <t>辦理身心障礙權益宣導及社會教育活動等旅費。</t>
  </si>
  <si>
    <t>辦理身心障礙福利服務、休閒服務親職教育活動等資料印刷裝訂等。</t>
  </si>
  <si>
    <t>辦理身心障礙者家庭照顧服務計畫資料印刷費(支持方案研習及講座)。</t>
  </si>
  <si>
    <t>手語翻譯服務資料影印裝訂證書及文具紙張等資料印刷裝訂費。</t>
  </si>
  <si>
    <t>辦理身心障礙團體培力活動資料印刷裝訂等</t>
  </si>
  <si>
    <t>聽打服務研習印刷教材紙張及宣導單張等</t>
  </si>
  <si>
    <t>辦理身心障礙福利服務、休閒服務親職教育活動等宣導旗幟、跑馬燈海報、刊登招生廣告及手語翻譯服務宣導等。</t>
  </si>
  <si>
    <t>辦理身心障礙權益宣導及社會教育活動等宣導旗幟、跑馬燈海報、刊登招生廣告宣導等。</t>
  </si>
  <si>
    <t>手語翻譯服務等業務宣導</t>
  </si>
  <si>
    <t>聽打服務業務宣導</t>
  </si>
  <si>
    <t>辦理輔具服務等宣導</t>
  </si>
  <si>
    <t>辦理照顧者支持服務等宣導</t>
  </si>
  <si>
    <t xml:space="preserve">      其他保險費</t>
  </si>
  <si>
    <t>辦理身心障礙福利服務、休閒服務親職教育活動等參加人員保險費。</t>
  </si>
  <si>
    <t>辦理身心障礙者家庭照顧服務計畫保險費(支持方案研習及講座)。</t>
  </si>
  <si>
    <t>辦理輔具宣導人員保險費</t>
  </si>
  <si>
    <t>手語翻譯計畫人員服務費。</t>
  </si>
  <si>
    <t>辦理身心障礙福利服務、休閒服務親職教育活動等主持人費。</t>
  </si>
  <si>
    <t>聘用監護宣告專業人力1名280薪津含職災、勞健保、退休準備金及年終獎金。</t>
  </si>
  <si>
    <t>聽打服務員服務費</t>
  </si>
  <si>
    <t>輔具服務專業人力1名280薪津含職災、勞健保、退休準備金及年終獎金。</t>
  </si>
  <si>
    <t>辦理身心障礙權益宣導及社會教育活動等主持人費。</t>
  </si>
  <si>
    <r>
      <t xml:space="preserve"> </t>
    </r>
    <r>
      <rPr>
        <sz val="12"/>
        <rFont val="新細明體"/>
        <family val="1"/>
      </rPr>
      <t xml:space="preserve">      法律事務費</t>
    </r>
  </si>
  <si>
    <t>支付律師費、訴訟費及專業技師諮詢費</t>
  </si>
  <si>
    <r>
      <t>手語翻譯服務</t>
    </r>
    <r>
      <rPr>
        <sz val="12"/>
        <rFont val="新細明體"/>
        <family val="1"/>
      </rPr>
      <t>研習、活動等講師鐘點費、出席費、助教費、服務鐘點費等。</t>
    </r>
  </si>
  <si>
    <t>辦理身心障礙者家庭照顧服務計畫(支持方案研習及講座)及身心障礙福利相關會議研習訓練講師鐘點費及出席費。</t>
  </si>
  <si>
    <t>辦理身心障礙福利服務、休閒服務親職教育活動等講師鐘點費。</t>
  </si>
  <si>
    <t>辦理身心障礙權益宣導及社會教育活動等講師鐘點費。</t>
  </si>
  <si>
    <t>聽打服務研習講師實習鐘點費</t>
  </si>
  <si>
    <t>辦理身心障礙團體培力活動相關會議研習訓練講師鐘點費</t>
  </si>
  <si>
    <t>輔具聯繫會議、考核評鑑委員出席費及教育訓練講師鐘點費</t>
  </si>
  <si>
    <t>身心障礙者生活狀況與福利需求調查(五年一次)</t>
  </si>
  <si>
    <t xml:space="preserve">     其他</t>
  </si>
  <si>
    <t>辦理本縣身心障礙復康巴士服務。</t>
  </si>
  <si>
    <t>本縣身心障礙福利服務中心建築物之經營管理</t>
  </si>
  <si>
    <t>花蓮縣輔具資源中心辦理輔具維修回收租借評估追蹤、諮詢、輔導及到宅評估復健訓練專業人員評估服務</t>
  </si>
  <si>
    <t>花蓮縣身心障礙者居家式臨時照顧服務</t>
  </si>
  <si>
    <t>辦理花蓮縣身心障礙者家庭托顧服務</t>
  </si>
  <si>
    <t xml:space="preserve">      物料</t>
  </si>
  <si>
    <t>辦理身心障礙者家庭照顧服務計畫材料費(支持方案研習及講座)</t>
  </si>
  <si>
    <t>購置存放身心障礙個人基本資料、申請書等資料收納櫃</t>
  </si>
  <si>
    <t>文具紙張用品及電腦耗材等。</t>
  </si>
  <si>
    <t>身障手冊、停車證明用紙卡及膠膜等文具耗材用品</t>
  </si>
  <si>
    <t xml:space="preserve">     其他</t>
  </si>
  <si>
    <t>辦理身心障礙者家庭照顧服務計畫餐費(支持方案研習及講座)。</t>
  </si>
  <si>
    <t>辦理身心障礙福利服務、休閒服務親職教育活動等餐費。</t>
  </si>
  <si>
    <t>辦理輔具服務宣導會議及研習誤餐費</t>
  </si>
  <si>
    <t>聽打服務研習活動餐費</t>
  </si>
  <si>
    <t>辦理身心障礙團體培力活動等餐費</t>
  </si>
  <si>
    <t>手語翻譯研習培訓活動餐費</t>
  </si>
  <si>
    <t>辦理身心障礙權益宣導及社會教育活動等餐費。</t>
  </si>
  <si>
    <t xml:space="preserve">   地租與水租</t>
  </si>
  <si>
    <t xml:space="preserve"> </t>
  </si>
  <si>
    <t xml:space="preserve">       場地租金</t>
  </si>
  <si>
    <t>辦理身心障礙福利服務、休閒服務親職教育活動等場地租用費。</t>
  </si>
  <si>
    <t>辦理身心障礙權益宣導及社會教育活動等場地租用費。</t>
  </si>
  <si>
    <t>辦理身心障礙團體培力研習 訓練活動場地租用費</t>
  </si>
  <si>
    <t xml:space="preserve">   機器租金</t>
  </si>
  <si>
    <t xml:space="preserve">  交通及運輸設備租金 </t>
  </si>
  <si>
    <t xml:space="preserve">     車租</t>
  </si>
  <si>
    <t>辦理身心障礙福利服務、休閒服務親職教育活動等車輛租用費。</t>
  </si>
  <si>
    <t>身心障礙照顧者支持服務車輛租用費</t>
  </si>
  <si>
    <t>輔具宣導服務等活動車輛租用費</t>
  </si>
  <si>
    <t>身心障礙權益宣導及社會教育活動等車輛租用費。</t>
  </si>
  <si>
    <t xml:space="preserve">  什項設備租金</t>
  </si>
  <si>
    <t xml:space="preserve">      什項設備租金</t>
  </si>
  <si>
    <t>辦理身心障礙福利服務、休閒服務親職教育活動等各類器材租用費。</t>
  </si>
  <si>
    <t xml:space="preserve">  購置固定資產</t>
  </si>
  <si>
    <t>本縣輔具資源中心購置身心障礙者輔助器具等設施設備。</t>
  </si>
  <si>
    <t xml:space="preserve">  捐助、補助與獎助</t>
  </si>
  <si>
    <t>中華民國104年1月份至3月份（104年度第1季）</t>
  </si>
  <si>
    <t>兒童及少年社區型活動、幸福早晚餐及攜手飽護等相關計畫。</t>
  </si>
  <si>
    <t>高關懷少年輔導服務及社區服務方案</t>
  </si>
  <si>
    <t>青少年福利服務中心經營管理計畫-人事費、行政業務費、專業諮詢與督導費及活動費</t>
  </si>
  <si>
    <t>長期照顧十年計畫－長期照顧交通接送營運費及服務費。</t>
  </si>
  <si>
    <t>補助原住民社區關懷據點及日托站開辦費、設備費及業務費等。</t>
  </si>
  <si>
    <t>補助各鄉鎮市公所老人及社區長壽俱樂部立案老人社團及機構等各項活動。</t>
  </si>
  <si>
    <t>中低收入老人特別照顧督導。</t>
  </si>
  <si>
    <t>補助社團或各鄉鎮市公所辦理老人自強活動經費。</t>
  </si>
  <si>
    <t>辦理社會福利市集。</t>
  </si>
  <si>
    <t>辦理長期照顧教育訓練及老人福利機構輔導計畫</t>
  </si>
  <si>
    <t>補助社團及機構辦理社區關懷據點教育、宣導及多元導入等業務。</t>
  </si>
  <si>
    <t>鼓勵老人終生學習及社會參與。</t>
  </si>
  <si>
    <t>長期照顧管理中心各項業務(衛生局)。</t>
  </si>
  <si>
    <t>老人健康檢查。</t>
  </si>
  <si>
    <t>長期照顧服務資源建置工作用人員1名280薪津含職災、勞健保、退休準備金及年終獎金。</t>
  </si>
  <si>
    <t>老人暨身心障礙者個案管理系統軟體維護</t>
  </si>
  <si>
    <t>老人及身心障礙者偏鄉關懷服務計畫</t>
  </si>
  <si>
    <t>老人福利計畫綜合業務行政費</t>
  </si>
  <si>
    <t>辦理老人福利服務等宣導。</t>
  </si>
  <si>
    <t>老人福利服務等宣導</t>
  </si>
  <si>
    <t>老人及身心障礙者免費乘車軟體維護</t>
  </si>
  <si>
    <t>老人及身心障礙者免費乘車軟體維護</t>
  </si>
  <si>
    <t>辦理老人及身心障礙者免費乘車製發乘車卡等用品。</t>
  </si>
  <si>
    <t>老人及身心障礙者免費乘車製發乘車卡等用品</t>
  </si>
  <si>
    <t>辦理老人福利赴外縣市參訪觀摩活動-交通費住宿。</t>
  </si>
  <si>
    <t>老人福利赴外縣市參訪觀摩活動</t>
  </si>
  <si>
    <t>身心障礙居家服務。</t>
  </si>
  <si>
    <t>身心障礙者日間照顧及住宿式照顧費用補助。</t>
  </si>
  <si>
    <t>辦理本縣身心障礙福利服務中心身心障礙者日間照顧及住宿式照顧機構服務費及收托身心障礙者交通費。</t>
  </si>
  <si>
    <t>身心障礙者臨時暨短期照顧服務。</t>
  </si>
  <si>
    <t>重度照顧需求身心障礙者服務試辦計畫</t>
  </si>
  <si>
    <t>補助本縣身心障礙福利服務機構團體自強活動。</t>
  </si>
  <si>
    <t>推展身心障礙者社區照顧服務方案(含社區日間作業設施、社區居住、社區日間照顧)。</t>
  </si>
  <si>
    <t>推展身心障礙自立生活支持服務。</t>
  </si>
  <si>
    <t>身心障礙者及老人中期照顧試辦計畫</t>
  </si>
  <si>
    <t>辦理身心障礙者家庭服務方案</t>
  </si>
  <si>
    <t>辦理績優社福從業人員表揚計畫</t>
  </si>
  <si>
    <t>身心障礙福利專業人員培力計畫。</t>
  </si>
  <si>
    <t>優先採購產品促銷活動</t>
  </si>
  <si>
    <t>花蓮縣輔具資源中心辦理輔具維修回收租借評估追蹤、諮詢、輔導及到宅評估復健訓練專業人員評估服務</t>
  </si>
  <si>
    <t>花蓮縣身心障礙者居家式臨時照顧服務</t>
  </si>
  <si>
    <t>身心障礙團體培力研習訓練</t>
  </si>
  <si>
    <t>身心障礙福利服務中心建築物之經營管理</t>
  </si>
  <si>
    <t>本縣身心障礙復康巴士服務</t>
  </si>
  <si>
    <t>花蓮縣身心障礙者家庭托顧服務</t>
  </si>
  <si>
    <t>身心障礙者家庭照顧服務計畫雜支費(支持方案研習及講座)</t>
  </si>
  <si>
    <t>辦理輔具服務資源建置工作計畫資料印刷、海報及宣導單張費等。</t>
  </si>
  <si>
    <t>輔具服務資源建置工作計畫</t>
  </si>
  <si>
    <t>辦理身心障礙權益宣導及社會教育活動等資料印刷裝訂等。</t>
  </si>
  <si>
    <t>身心障礙權益宣導及社會教育活動</t>
  </si>
  <si>
    <t>聽打服務講師住宿及交通費</t>
  </si>
  <si>
    <t>聽打服務計畫</t>
  </si>
  <si>
    <t>監護宣告業務宣導等費用</t>
  </si>
  <si>
    <t>監護宣告業務外聘講師住宿費及交通費</t>
  </si>
  <si>
    <t>身心障礙監護宣告服務</t>
  </si>
  <si>
    <t>辦理身心障礙福利服務、休閒服務親職教育活動等材料費。</t>
  </si>
  <si>
    <t>身心障礙福利服務、休閒服務親職教育活動</t>
  </si>
  <si>
    <t>社會救助計畫綜合業務行政費</t>
  </si>
  <si>
    <t>身心障礙機構及團體設施改善及設施、設備補助。</t>
  </si>
  <si>
    <t>身心障礙機構及團體設施改善及設施、設備補助</t>
  </si>
  <si>
    <t>社會救助特殊項目救助及服務（低收入戶產婦及嬰兒營養補助、喪葬補助、住宅修繕補助、租屋補助、旅人川資）等。</t>
  </si>
  <si>
    <t>辦理低(中低)收入戶脫貧方案等活動相對提撥款。</t>
  </si>
  <si>
    <t>低收入戶傷病醫療及住院看護費用補助。</t>
  </si>
  <si>
    <t>低收入戶(中低)就業障礙排除輔導支持方案。</t>
  </si>
  <si>
    <t>協助遊民暨街友福利服務活動及方案。</t>
  </si>
  <si>
    <t>協助遊民暨街友福利服務活動及方案</t>
  </si>
  <si>
    <t>公益彩券形象宣導相關活動</t>
  </si>
  <si>
    <t>社福機構辦理性侵害、家庭暴力防治宣導、研習及專業訓練活動觀摩等相關費用</t>
  </si>
  <si>
    <t>志願服務社區化福利服務計畫及一般活動</t>
  </si>
  <si>
    <r>
      <t>150人次</t>
    </r>
  </si>
  <si>
    <t>已建置社會救助個案管理資訊系統經費已全部執行完畢，並已登錄個案計30件。</t>
  </si>
  <si>
    <r>
      <t>（二）歲出預算原編</t>
    </r>
    <r>
      <rPr>
        <u val="single"/>
        <sz val="10"/>
        <rFont val="Times New Roman"/>
        <family val="1"/>
      </rPr>
      <t xml:space="preserve">      260,000,000                  </t>
    </r>
    <r>
      <rPr>
        <sz val="10"/>
        <rFont val="新細明體"/>
        <family val="1"/>
      </rPr>
      <t>元，超支併決算</t>
    </r>
    <r>
      <rPr>
        <u val="single"/>
        <sz val="10"/>
        <rFont val="Times New Roman"/>
        <family val="1"/>
      </rPr>
      <t xml:space="preserve">   21,580,000    </t>
    </r>
    <r>
      <rPr>
        <sz val="10"/>
        <rFont val="Times New Roman"/>
        <family val="1"/>
      </rPr>
      <t xml:space="preserve"> </t>
    </r>
    <r>
      <rPr>
        <sz val="10"/>
        <rFont val="新細明體"/>
        <family val="1"/>
      </rPr>
      <t>元，合計</t>
    </r>
    <r>
      <rPr>
        <u val="single"/>
        <sz val="10"/>
        <rFont val="Times New Roman"/>
        <family val="1"/>
      </rPr>
      <t xml:space="preserve">     281,580,000     </t>
    </r>
    <r>
      <rPr>
        <sz val="10"/>
        <rFont val="新細明體"/>
        <family val="1"/>
      </rPr>
      <t>元。</t>
    </r>
  </si>
  <si>
    <r>
      <t>（二）預計於次季核銷經費</t>
    </r>
    <r>
      <rPr>
        <u val="single"/>
        <sz val="10"/>
        <rFont val="新細明體"/>
        <family val="1"/>
      </rPr>
      <t xml:space="preserve">       </t>
    </r>
    <r>
      <rPr>
        <sz val="10"/>
        <rFont val="新細明體"/>
        <family val="1"/>
      </rPr>
      <t xml:space="preserve">元，預估累計至次季止執行率 </t>
    </r>
    <r>
      <rPr>
        <u val="single"/>
        <sz val="10"/>
        <rFont val="新細明體"/>
        <family val="1"/>
      </rPr>
      <t xml:space="preserve">    </t>
    </r>
    <r>
      <rPr>
        <sz val="10"/>
        <rFont val="新細明體"/>
        <family val="1"/>
      </rPr>
      <t xml:space="preserve">%。 </t>
    </r>
  </si>
  <si>
    <t>本年度編列之支出項目，業依各業務計畫所訂進度執行，賸餘款將列入下年度預算，賡續辦理。</t>
  </si>
  <si>
    <t>當年度決算賸餘（待支用賸餘）之處理，因本市公益彩券盈餘分配基金係以特定收入用以支應特定政事用途，經報請本府專案核准，當年度賸餘（含以前年度累積賸餘）均保留於原基金專戶內循環供以後年度預算計畫支用。</t>
  </si>
  <si>
    <t>社區福利化方案</t>
  </si>
  <si>
    <t>社區福利化相關活動</t>
  </si>
  <si>
    <t>家庭暴力與性侵害防治業務(衛生局)</t>
  </si>
  <si>
    <t>社區培力育成中心</t>
  </si>
  <si>
    <t>身心障礙福利綜合業務費</t>
  </si>
  <si>
    <t>身心障礙福利服務機構團體會務經費</t>
  </si>
  <si>
    <t>身心障礙福利服務機構團體各項活動</t>
  </si>
  <si>
    <t xml:space="preserve">       捐助個人
    </t>
  </si>
  <si>
    <t>身心障礙居家服務。</t>
  </si>
  <si>
    <t>身心障礙者日間照顧及住宿式照顧費用補助。</t>
  </si>
  <si>
    <t>辦理本縣身心障礙福利服務中心身心障礙者日間照顧及住宿式照顧機構服務費及收托身心障礙者交通費。</t>
  </si>
  <si>
    <t>身心障礙者臨時暨短期照顧服務。</t>
  </si>
  <si>
    <t>辦理身心障礙者心理重建</t>
  </si>
  <si>
    <t>重度照顧需求身心障礙者服務試辦計畫</t>
  </si>
  <si>
    <t>補助身心障礙者生活補助費</t>
  </si>
  <si>
    <t xml:space="preserve">      捐助私校及
      團體</t>
  </si>
  <si>
    <t>補助本縣身心障礙福利服務機構團體自強活動。</t>
  </si>
  <si>
    <t>輔具資源中心辦理輔具維修回收租借評估追蹤、諮詢、宣導及到宅評估復健訓練專業人員評估服務費。</t>
  </si>
  <si>
    <t>推展身心障礙者社區照顧服務方案(含社區日間作業設施、社區居住、社區日間照顧)。</t>
  </si>
  <si>
    <t>推展身心障礙自立生活支持服務。</t>
  </si>
  <si>
    <t>補助本縣身心障礙福利服務機構團體會務經費。</t>
  </si>
  <si>
    <t>補助本縣身心障礙福利服務機構團體各項活動。</t>
  </si>
  <si>
    <t>身心障礙者及老人中期照顧試辦計畫</t>
  </si>
  <si>
    <t>辦理身心障礙者家庭服務方案</t>
  </si>
  <si>
    <t>辦理績優社福從業人員表揚計畫</t>
  </si>
  <si>
    <t>高危機身心障礙者處遇服務計畫</t>
  </si>
  <si>
    <t>身心障礙福利專業人員培力計畫。</t>
  </si>
  <si>
    <t>優先採購產品促銷活動</t>
  </si>
  <si>
    <r>
      <t xml:space="preserve">    補(協)助政府
    機關(構)</t>
    </r>
    <r>
      <rPr>
        <sz val="7"/>
        <rFont val="新細明體"/>
        <family val="1"/>
      </rPr>
      <t>(小計)</t>
    </r>
  </si>
  <si>
    <t>辦理身心障礙者心理重建(衛生局)</t>
  </si>
  <si>
    <t>辦理身心障礙福利機構評鑑獎勵金。(三年辦理一次)</t>
  </si>
  <si>
    <t xml:space="preserve">    其他支出</t>
  </si>
  <si>
    <t>辦理身心障礙者家庭照顧服務計畫雜支費(支持方案研習及講座)。</t>
  </si>
  <si>
    <t>辦理身心障礙福利服務、休閒服務親職教育活動等雜支費。</t>
  </si>
  <si>
    <t>辦理身心障礙團體培力研習訓練活動等雜支</t>
  </si>
  <si>
    <t>辦理身心障礙權益宣導及社會教育活動等雜支費。</t>
  </si>
  <si>
    <t>兒童及少年福利計畫</t>
  </si>
  <si>
    <t>服務費用</t>
  </si>
  <si>
    <t xml:space="preserve">   旅運費</t>
  </si>
  <si>
    <t>辦理兒少福利服務、兒少福利機構管理與輔導及執行弱勢家庭個案服務等旅費。</t>
  </si>
  <si>
    <t xml:space="preserve">   專業服務費</t>
  </si>
  <si>
    <t>兒童福利服務暨托育資源中心-人事費、行政業務費、專業諮詢與督導費及活動費等。</t>
  </si>
  <si>
    <t xml:space="preserve">青少年福利服務中心經營管理計畫-人事費、行政業務費、專業諮詢與督導費及活動費等。 </t>
  </si>
  <si>
    <t>辦理兒童及少年家園(專業服務費、業務費、專業訓練費及活動費)。</t>
  </si>
  <si>
    <t>委託社福機構辦理公私協力托育資源中心計畫自籌款20%</t>
  </si>
  <si>
    <t>租金與利息</t>
  </si>
  <si>
    <t>交通及運輸設備租金</t>
  </si>
  <si>
    <t>車租</t>
  </si>
  <si>
    <t>辦理兒少福利各項服務所需車輛租賃費用。</t>
  </si>
  <si>
    <t>會費、捐助、補助、分攤、照護、救濟與交流活動費</t>
  </si>
  <si>
    <t xml:space="preserve">   捐助、補助與獎助</t>
  </si>
  <si>
    <t>違反兒童少年性交易防制條例繼續安置個案相關安置費（每人每月19千元）。</t>
  </si>
  <si>
    <t>依少事法第29及42條少年轉向及少年保護性交易個案安置費（每人每月21.33千元及3.33千元）。</t>
  </si>
  <si>
    <t>辦理單親或遭遇困境兒少生活扶助(每人每月2.1千元)。</t>
  </si>
  <si>
    <t>少事法轉向少年、兒童少年保護性個案安置及特殊照顧服務相關費用。</t>
  </si>
  <si>
    <t>辦理兒童及少年社區型活動、幸福早晚餐及攜手飽護等相關計畫。</t>
  </si>
  <si>
    <t>兒童少年支持性服務及兒少安置機構服務方案等費用。</t>
  </si>
  <si>
    <t>兒童及少年性交易防制相關宣導活動。</t>
  </si>
  <si>
    <t>補助社區保母人員訓練及托育服務等相關費用。</t>
  </si>
  <si>
    <t>辦理收出養服務等兒少相關宣導計畫</t>
  </si>
  <si>
    <t>補助各福利機構辦理各類兒童、少年等福利活動。</t>
  </si>
  <si>
    <t>補助兒少中心，資源中心、家園及機構等充實設施設備更新及修繕費。</t>
  </si>
  <si>
    <t>高關懷少年輔導服務及少年轉向福利服務。</t>
  </si>
  <si>
    <t>補助辦理發展遲緩兒童早期療育相關活動。</t>
  </si>
  <si>
    <t>補助社區保母系統管理費(代辦計畫縣配合20%)。</t>
  </si>
  <si>
    <t>辦理兒少關懷訪視及照顧服務計畫補助。</t>
  </si>
  <si>
    <t>辦理兒童及少年家庭陪伴與支持計畫。</t>
  </si>
  <si>
    <t>辦理寄養家庭及親屬寄養家庭支持性服務費。</t>
  </si>
  <si>
    <t>辦理寄養家庭特殊兒少照顧服務費。</t>
  </si>
  <si>
    <t>補助托育人員訓練、托育服務及保母登記等相關費用。</t>
  </si>
  <si>
    <t>高關懷少年輔導服務及社區服務方案。</t>
  </si>
  <si>
    <t>高關懷暨犯罪、虞犯行為少年外展輔導服務工作計畫(警察局)。</t>
  </si>
  <si>
    <t>婦女福利計畫</t>
  </si>
  <si>
    <t xml:space="preserve">  郵電費</t>
  </si>
  <si>
    <t>辦理婦女福利服務等相關活動郵資費。</t>
  </si>
  <si>
    <r>
      <t xml:space="preserve"> </t>
    </r>
    <r>
      <rPr>
        <sz val="12"/>
        <rFont val="新細明體"/>
        <family val="1"/>
      </rPr>
      <t xml:space="preserve"> 印刷裝訂與廣告費</t>
    </r>
  </si>
  <si>
    <r>
      <t xml:space="preserve"> </t>
    </r>
    <r>
      <rPr>
        <sz val="12"/>
        <rFont val="新細明體"/>
        <family val="1"/>
      </rPr>
      <t xml:space="preserve">    印刷及裝訂費</t>
    </r>
  </si>
  <si>
    <t>辦理婦女福利相關活動、宣導、會議及研習等資料印製裝訂。</t>
  </si>
  <si>
    <t>辦理婦女福利服務中心-人事費、行政業務費、專業諮詢與督導費及活動費等。</t>
  </si>
  <si>
    <t>辦理單親及婦女福利活動等相關費用。</t>
  </si>
  <si>
    <t>材料及用品費</t>
  </si>
  <si>
    <t xml:space="preserve">   用品消耗</t>
  </si>
  <si>
    <t xml:space="preserve">        辦公(事務)用品</t>
  </si>
  <si>
    <t>文具紙張用品及電腦耗材等。</t>
  </si>
  <si>
    <t xml:space="preserve">        報章什誌</t>
  </si>
  <si>
    <t>訂閱婦女福利、單親、新住民中心相關書籍、報章雜誌等。</t>
  </si>
  <si>
    <t xml:space="preserve">        其他</t>
  </si>
  <si>
    <t>辦理婦女福利服務相關活動、訓練等餐費。</t>
  </si>
  <si>
    <r>
      <t xml:space="preserve"> </t>
    </r>
    <r>
      <rPr>
        <sz val="12"/>
        <rFont val="新細明體"/>
        <family val="1"/>
      </rPr>
      <t xml:space="preserve"> 交通及運輸設備租金</t>
    </r>
  </si>
  <si>
    <r>
      <t xml:space="preserve"> </t>
    </r>
    <r>
      <rPr>
        <sz val="12"/>
        <rFont val="新細明體"/>
        <family val="1"/>
      </rPr>
      <t xml:space="preserve">   車租</t>
    </r>
  </si>
  <si>
    <t>辦理婦女福利各項服務所需車輛租賃費用。</t>
  </si>
  <si>
    <t>補助辦理一般或特殊婦女活動、婦女成長性別主流化、婦女權益及婦女資源整合、家庭照顧、婦女健康温暖關懷據點等福利活動及方案。</t>
  </si>
  <si>
    <t>補助婦女福利機構充實內部設備、修繕及設施設備費。</t>
  </si>
  <si>
    <t>補助社福機構及立案團體辦理單親家庭及弱勢家庭支持性服務</t>
  </si>
  <si>
    <t>補助社福機構及立案團體辦理新住民家庭支持性服務。</t>
  </si>
  <si>
    <t>其他福利</t>
  </si>
  <si>
    <t xml:space="preserve">   郵電費</t>
  </si>
  <si>
    <t xml:space="preserve">      郵費</t>
  </si>
  <si>
    <t>公益彩券盈餘業務務用郵資。</t>
  </si>
  <si>
    <t>志願服務業務用郵資。</t>
  </si>
  <si>
    <t xml:space="preserve">      電話費</t>
  </si>
  <si>
    <t>業務用電話、傳真、通訊費等。</t>
  </si>
  <si>
    <t xml:space="preserve">   旅運費</t>
  </si>
  <si>
    <t xml:space="preserve">       國內旅費</t>
  </si>
  <si>
    <t>縣內外相關業務活動會議研習訓練旅費、志工輪值交通費。</t>
  </si>
  <si>
    <t>訪視社區交通費用。</t>
  </si>
  <si>
    <t>社工共識營、觀摩活動參與人員住宿、交通、膳雜費等。</t>
  </si>
  <si>
    <t>原鄉反暴計畫-業務人員活動交通費等（原行處）</t>
  </si>
  <si>
    <t xml:space="preserve">   印刷裝訂與廣告費</t>
  </si>
  <si>
    <t xml:space="preserve">       印刷及裝訂費</t>
  </si>
  <si>
    <r>
      <t xml:space="preserve">       </t>
    </r>
    <r>
      <rPr>
        <sz val="12"/>
        <rFont val="新細明體"/>
        <family val="1"/>
      </rPr>
      <t xml:space="preserve">    印刷及裝訂費</t>
    </r>
  </si>
  <si>
    <t>基金憑證、預決算書、資料印刷裝訂。</t>
  </si>
  <si>
    <t>志願服務計畫相關資料印刷裝訂。</t>
  </si>
  <si>
    <r>
      <t xml:space="preserve">        </t>
    </r>
    <r>
      <rPr>
        <sz val="12"/>
        <rFont val="新細明體"/>
        <family val="1"/>
      </rPr>
      <t xml:space="preserve">   印刷及裝訂費</t>
    </r>
  </si>
  <si>
    <t>原鄉反暴計畫相關資料印刷裝訂。（原行處）</t>
  </si>
  <si>
    <r>
      <t xml:space="preserve">    </t>
    </r>
    <r>
      <rPr>
        <sz val="12"/>
        <rFont val="新細明體"/>
        <family val="1"/>
      </rPr>
      <t xml:space="preserve">   業務宣導費</t>
    </r>
  </si>
  <si>
    <r>
      <t xml:space="preserve">    </t>
    </r>
    <r>
      <rPr>
        <sz val="12"/>
        <rFont val="新細明體"/>
        <family val="1"/>
      </rPr>
      <t xml:space="preserve">       業務宣導費</t>
    </r>
  </si>
  <si>
    <t>公益彩券盈餘業務宣導。</t>
  </si>
  <si>
    <t>志願服務業務宣導費。</t>
  </si>
  <si>
    <t>社工日及社工會報活動業務宣導。</t>
  </si>
  <si>
    <r>
      <t xml:space="preserve">        </t>
    </r>
    <r>
      <rPr>
        <sz val="12"/>
        <rFont val="新細明體"/>
        <family val="1"/>
      </rPr>
      <t xml:space="preserve">   業務宣導費</t>
    </r>
  </si>
  <si>
    <t>原鄉反暴計畫-活動業務宣導及製作宣導品等（原行處）</t>
  </si>
  <si>
    <t xml:space="preserve">   保險費</t>
  </si>
  <si>
    <t xml:space="preserve">      其他保險費</t>
  </si>
  <si>
    <t>社工共識營、觀摩活動參與人員保險費。</t>
  </si>
  <si>
    <t xml:space="preserve">   一般服務費</t>
  </si>
  <si>
    <t xml:space="preserve">
</t>
  </si>
  <si>
    <t xml:space="preserve">      計時與計件人員酬金</t>
  </si>
  <si>
    <t>公益彩券盈餘業務管理專職約用人員280點1人薪津含職災、勞健保、退休準備金及年終獎金。</t>
  </si>
  <si>
    <t>辦理花蓮縣家庭暴力及性侵害多元處遇服務計畫-約用280點4人薪津含職災、勞健保、退休準備金及年終獎金。</t>
  </si>
  <si>
    <t>志願服務推廣中心計畫-約用280點1人薪津含職災、勞健保、退休準備金及年終獎金。</t>
  </si>
  <si>
    <t>花蓮縣社區培力育成中心-約用280點2人薪津含職災、勞健保、退休準備金及年終獎金。</t>
  </si>
  <si>
    <t>原鄉反暴實施計劃專職約用人員280點1人薪津含職災、勞健保、退休準備金及年終獎金。（原行處）</t>
  </si>
  <si>
    <t>二代健保補充保費</t>
  </si>
  <si>
    <t xml:space="preserve">       講課鐘點、稿費、出
       席審查及查詢費</t>
  </si>
  <si>
    <t>公益彩券相關會議、宣導、研習等講師費、出席費。</t>
  </si>
  <si>
    <t>辦理志願服務相關會議、宣導、研習等講師費、出席費。</t>
  </si>
  <si>
    <t>辦理社工日、社工會報及社工成長團體活動之講師費、出席費。</t>
  </si>
  <si>
    <t>社區培力育成中心-專家學者輔導出席費。</t>
  </si>
  <si>
    <t>原鄉反暴計畫-講師費、培訓種子駐點費等（原行處）</t>
  </si>
  <si>
    <t xml:space="preserve">       委託調查研究費</t>
  </si>
  <si>
    <t>志願服務研究調查費。</t>
  </si>
  <si>
    <t>社區福利需求及基本資料調查</t>
  </si>
  <si>
    <r>
      <t xml:space="preserve">      電子計算機軟體服務
</t>
    </r>
    <r>
      <rPr>
        <sz val="12"/>
        <rFont val="新細明體"/>
        <family val="1"/>
      </rPr>
      <t xml:space="preserve">      費</t>
    </r>
  </si>
  <si>
    <t>公彩基金會計系統軟體維護。</t>
  </si>
  <si>
    <t xml:space="preserve">     其他</t>
  </si>
  <si>
    <t>委託社福單位辦理家事事件服務處相關服務及訓練費用。</t>
  </si>
  <si>
    <t xml:space="preserve">   用品消耗</t>
  </si>
  <si>
    <t xml:space="preserve">      辦公(事務)用品</t>
  </si>
  <si>
    <t>文具紙張用品及電腦耗材等。</t>
  </si>
  <si>
    <t>其他</t>
  </si>
  <si>
    <t>辦理社工日、社工會報及社工成長團體、紙張、活動誤餐費等。</t>
  </si>
  <si>
    <t>原鄉反暴計畫-文具紙張、誤餐費等（原行處）</t>
  </si>
  <si>
    <t>租金、償債與利息</t>
  </si>
  <si>
    <t xml:space="preserve">   機器租金</t>
  </si>
  <si>
    <t xml:space="preserve">      機械及設備租金</t>
  </si>
  <si>
    <t>辦理社工日及社工會報活動舞台租借費。</t>
  </si>
  <si>
    <r>
      <t xml:space="preserve"> </t>
    </r>
    <r>
      <rPr>
        <sz val="12"/>
        <rFont val="新細明體"/>
        <family val="1"/>
      </rPr>
      <t xml:space="preserve"> 交通及運輸設備租金</t>
    </r>
  </si>
  <si>
    <t>社工與個案人身安全維護租賃費用。</t>
  </si>
  <si>
    <t>辦理社工日及社工會報活動車輛租用費。</t>
  </si>
  <si>
    <t>辦理志願服務相關計畫及活動等車輛租用費。</t>
  </si>
  <si>
    <t xml:space="preserve">    車租</t>
  </si>
  <si>
    <t>辦理原鄉反暴計畫計畫及活動等車輛租用費。（原行處）</t>
  </si>
  <si>
    <t>購建固定資產、無形資產及非理財目的之長期投資</t>
  </si>
  <si>
    <t xml:space="preserve">   購置固定資產</t>
  </si>
  <si>
    <t>購置家暴及性侵害個案兒童遊戲治療器材37千元。</t>
  </si>
  <si>
    <t>彩色雷射印表機(花蓮縣志願服務推廣中心辦理各項教育訓練、評鑑、研習課程製作海報及成果冊用)</t>
  </si>
  <si>
    <t xml:space="preserve">   購置無形資產</t>
  </si>
  <si>
    <t>社區培力育成中心社會福利專屬網站規劃設計費(含雲端整合服務)。</t>
  </si>
  <si>
    <t>會費、捐助、補助、分攤、照護、救濟與交流活動費</t>
  </si>
  <si>
    <t>辦理公益彩券形象宣導相關活動。</t>
  </si>
  <si>
    <t>補助社福機構辦理性侵害、家庭暴力防治宣導、研習及專業訓練活動觀摩等相關費用。</t>
  </si>
  <si>
    <t>補助辦理志願服務社區化福利服務計畫及一般活動。</t>
  </si>
  <si>
    <t>社區福利化方案。</t>
  </si>
  <si>
    <t>社區福利化相關活動。</t>
  </si>
  <si>
    <t>辦理家庭暴力與性侵害防治業務(衛生局)。</t>
  </si>
  <si>
    <t>辦理單親或遭遇困境兒少生活扶助(每人每月2.1千元)。</t>
  </si>
  <si>
    <t>少事法轉向少年、兒童少年保護性個案安置及特殊照顧服務相關費用。</t>
  </si>
  <si>
    <t>兒童少年支持性服務及兒少安置機構服務方案等費用。</t>
  </si>
  <si>
    <t>委託社福機構辦理公私協力托育資源中心計畫自籌款20%</t>
  </si>
  <si>
    <t>特殊境遇家庭各項扶助。</t>
  </si>
  <si>
    <t>弱勢群體優生保健生育健康管理計畫</t>
  </si>
  <si>
    <t>特殊境遇家庭各項扶助</t>
  </si>
  <si>
    <t>一般或特殊婦女活動、婦女成長性別主流化、婦女權益及婦女資源整合、家庭照顧、婦女健康温暖關懷據點等福利活動及方案</t>
  </si>
  <si>
    <t>社福機構及立案團體辦理單親家庭及弱勢家庭支持性服務</t>
  </si>
  <si>
    <t>社福機構及立案團體辦理新住民家庭支持性服務</t>
  </si>
  <si>
    <t>婦女福利服務中心-人事費、行政業務費、專業諮詢與督導費及活動費等</t>
  </si>
  <si>
    <t>辦理婦女生活狀況調查。</t>
  </si>
  <si>
    <t>婦女生活狀況調查</t>
  </si>
  <si>
    <t>弱勢群體優生保健生育健康管理計畫(衛生局)。</t>
  </si>
  <si>
    <t>婦女福利機構充實內部設備、修繕及設施設備費。</t>
  </si>
  <si>
    <t>社區保母系統管理費(代辦計畫縣配合20%)</t>
  </si>
  <si>
    <t>寄養家庭及親屬寄養家庭支持性服務費</t>
  </si>
  <si>
    <t>兒童及少年家園(專業服務費、業務費、專業訓練費及活動費)。</t>
  </si>
  <si>
    <t>發展遲緩兒童早期療育相關活動</t>
  </si>
  <si>
    <t>托育人員訓練、托育服務及保母登記等相關費用</t>
  </si>
  <si>
    <t>兒童福利服務暨托育資源中心-人事費、行政業務費、專業諮詢與督導費及活動費等</t>
  </si>
  <si>
    <t>長期照顧十年計畫－輔具購買、租借及居家無障礙環境改善服務</t>
  </si>
  <si>
    <t>長期照顧十年計畫－居家服務費</t>
  </si>
  <si>
    <t>列冊低(中低)收入戶老人委託安置費</t>
  </si>
  <si>
    <t>長期照顧十年計畫－照顧服務（含日間照顧及家庭托顧）</t>
  </si>
  <si>
    <t>弱勢老人及身心障礙者重病住院醫療看護補助</t>
  </si>
  <si>
    <t>長期照顧十年計畫－外縣市住籍不一服務費</t>
  </si>
  <si>
    <t>傳愛達人計畫─老人及身心障礙者個案關懷服務</t>
  </si>
  <si>
    <t>長期照顧十年計畫－長期照顧交通接送營運費及服務費</t>
  </si>
  <si>
    <t>原住民社區關懷據點及日托站開辦費、設備費及業務費</t>
  </si>
  <si>
    <t>關懷據點參加健康活力秀活動</t>
  </si>
  <si>
    <t>各福利、醫療機構、社團辦理社區老人日托服務及社區照顧關懷據點開辦費、設備費及業務費等</t>
  </si>
  <si>
    <t>社團或各鄉鎮市公所辦理老人自強活動經費</t>
  </si>
  <si>
    <t>各鄉鎮市公所老人及社區長壽俱樂部立案老人社團及機構等各項活動</t>
  </si>
  <si>
    <t>中低收入老人特別照顧督導</t>
  </si>
  <si>
    <t>推動照顧服務產業方案相關補助經費。</t>
  </si>
  <si>
    <t>社會福利市集</t>
  </si>
  <si>
    <t>老人福利機構教育訓練及輔導計畫</t>
  </si>
  <si>
    <t>社團及機構辦理社區關懷據點教育及宣導等業務</t>
  </si>
  <si>
    <t>彩繪人生─促進老人社交活動參與方案</t>
  </si>
  <si>
    <t>23.</t>
  </si>
  <si>
    <t>鼓勵老人終生學習及社會參與服務計畫</t>
  </si>
  <si>
    <t>24.</t>
  </si>
  <si>
    <t>本縣各鄉鎮市老人文康中心、老人會館、老人福利機構興建、增建、修繕工程及充實內部設備</t>
  </si>
  <si>
    <t>25.</t>
  </si>
  <si>
    <t>長期照顧管理中心各項業務</t>
  </si>
  <si>
    <t>26.</t>
  </si>
  <si>
    <t>老人健康檢查</t>
  </si>
  <si>
    <t>27.</t>
  </si>
  <si>
    <t>社區照顧關懷據點評鑑實施計畫─獎勵金</t>
  </si>
  <si>
    <t>28.</t>
  </si>
  <si>
    <t>長期照顧社區日間照顧及家庭托顧設施設備費</t>
  </si>
  <si>
    <t>29.</t>
  </si>
  <si>
    <t>長期照顧教育訓練計畫</t>
  </si>
  <si>
    <t>30.</t>
  </si>
  <si>
    <t>31.</t>
  </si>
  <si>
    <t>社區照顧關懷據點計畫專業服務費等</t>
  </si>
  <si>
    <t>32.</t>
  </si>
  <si>
    <t>老人身心障礙者權益維護專業提昇工作人力</t>
  </si>
  <si>
    <t>33.</t>
  </si>
  <si>
    <t>長期照顧服務資源建置工作人力</t>
  </si>
  <si>
    <t>34.</t>
  </si>
  <si>
    <t>老人生活狀況與福利需求調查(五年一次)</t>
  </si>
  <si>
    <t>35.</t>
  </si>
  <si>
    <t>辦理居家服務需求評估</t>
  </si>
  <si>
    <t>36.</t>
  </si>
  <si>
    <t>老人及身心障礙團體自強活動名冊管理系統軟體維護</t>
  </si>
  <si>
    <t>37.</t>
  </si>
  <si>
    <t>推展行動式老人文康巡迴車服務</t>
  </si>
  <si>
    <t>38.</t>
  </si>
  <si>
    <t>獨居及高風險老人服務方案</t>
  </si>
  <si>
    <t>39.</t>
  </si>
  <si>
    <t>小計</t>
  </si>
  <si>
    <t>（四）身心障礙者福利</t>
  </si>
  <si>
    <t>1.</t>
  </si>
  <si>
    <t>身心障礙居家服務</t>
  </si>
  <si>
    <t>身心障礙者日間照顧及住宿式照顧費用補助</t>
  </si>
  <si>
    <t>身心障礙福利服務中心身心障礙者日間照顧及住宿式照顧機構服務費及收托身心障礙者交通費</t>
  </si>
  <si>
    <t>身心障礙者臨時暨短期照顧服務</t>
  </si>
  <si>
    <t>重度照顧需求身心障礙者服務試辦計畫</t>
  </si>
  <si>
    <t>身心障礙者生活補助費</t>
  </si>
  <si>
    <t>本縣身心障礙福利服務機構團體自強活動</t>
  </si>
  <si>
    <t>輔具資源中心輔具維修回收租借評估追蹤、諮詢、宣導及到宅評估復健訓練專業人員評估服務費</t>
  </si>
  <si>
    <t>身心障礙機構及團體設施改善及設施、設備補助</t>
  </si>
  <si>
    <t>推展身心障礙者照顧服務方案(含社區日間作業設施、社區居住、社區日間照顧)</t>
  </si>
  <si>
    <t>推展身心障礙自立支持服務</t>
  </si>
  <si>
    <t>身心障礙福利服務機構團體會務經費</t>
  </si>
  <si>
    <t>身心障礙福利服務機構團體各項活動</t>
  </si>
  <si>
    <t>身心障礙者中期照顧試辦計畫</t>
  </si>
  <si>
    <t>身心障礙者家庭服務方案</t>
  </si>
  <si>
    <t>績優社福從業人員表揚計畫</t>
  </si>
  <si>
    <t>高危機身心障礙者處遇服務計畫</t>
  </si>
  <si>
    <t>身心障礙福利專業人員培力計畫</t>
  </si>
  <si>
    <t>身心障礙福利機構評鑑獎勵金(三年辦理一次)</t>
  </si>
  <si>
    <t>身心障礙者家庭照顧服務計畫(支持方案研習及講座)及身心障礙福利相關會議研習訓練</t>
  </si>
  <si>
    <t>身心障礙福利服務、休閒服務、親職教育活動</t>
  </si>
  <si>
    <t>手語翻譯服務計畫</t>
  </si>
  <si>
    <t>身心障礙者生活狀況與福利需求調查(五年一次)</t>
  </si>
  <si>
    <t>身心障礙復康巴士服務</t>
  </si>
  <si>
    <t>身心障礙福利服務中心建築物之經營管理</t>
  </si>
  <si>
    <t>輔具資源中心購置身心障礙者輔助器具等設施設備</t>
  </si>
  <si>
    <t>輔具服務資源建置工作計畫資料印刷等</t>
  </si>
  <si>
    <t>小計</t>
  </si>
  <si>
    <t>（五）社會救助</t>
  </si>
  <si>
    <t>1.</t>
  </si>
  <si>
    <t>社會救助特殊項目救助及服務（低收入戶產婦及嬰兒營養補助、喪葬補助、住宅修繕補助、旅人川資）</t>
  </si>
  <si>
    <t>低(中低)收入戶脫貧方案等活動相對提撥款</t>
  </si>
  <si>
    <t>低收入戶傷病醫療及住院看護費用補助</t>
  </si>
  <si>
    <t>低收入戶(中低)就業障礙排除輔導支持方案</t>
  </si>
  <si>
    <t>遊民暨街友福利服務活動及方案</t>
  </si>
  <si>
    <t>物資銀行計畫</t>
  </si>
  <si>
    <t>低(中低)收入戶脫貧方案等活動</t>
  </si>
  <si>
    <t>執行遊民暨街友個案交通費</t>
  </si>
  <si>
    <t>天然災害儲備及遊民、街友低溫關懷救助相關物品</t>
  </si>
  <si>
    <t>社會救助個案管理資訊系統軟體維護</t>
  </si>
  <si>
    <t>小計</t>
  </si>
  <si>
    <t>辦理家庭暴力、性侵害及性騒擾防治等福利活動</t>
  </si>
  <si>
    <t>補助辦理志願服務社區化福利服務計畫及一般活動</t>
  </si>
  <si>
    <t>家庭暴力與性侵害防治業務</t>
  </si>
  <si>
    <t>志願服務推廣中心實施計畫</t>
  </si>
  <si>
    <t>花蓮縣家庭暴力及性侵害多元處遇服務計畫暨綜合行政業務</t>
  </si>
  <si>
    <t>委託社福單位辦理家事事件服務處相關服務及訓練費用</t>
  </si>
  <si>
    <t>公益彩券盈餘綜合業務行政費</t>
  </si>
  <si>
    <t>合        計</t>
  </si>
  <si>
    <t>(c)</t>
  </si>
  <si>
    <t>七、本年度1月起至本季截止公益彩券盈餘分配剩餘情形：</t>
  </si>
  <si>
    <t xml:space="preserve">八、公益彩券盈餘預算經費動支及核銷預估情形： （第4季報表本欄免填）                                  </t>
  </si>
  <si>
    <t>承辦人員簽章：</t>
  </si>
  <si>
    <t>業務單位</t>
  </si>
  <si>
    <t>主管簽章：</t>
  </si>
  <si>
    <t>科 長 簽 章：</t>
  </si>
  <si>
    <t>會計單位</t>
  </si>
  <si>
    <t>機關主管</t>
  </si>
  <si>
    <t>簽    章：</t>
  </si>
  <si>
    <t>備註：簽章欄得由各該直轄巿、縣巿政府視業務劃分，自行調整。</t>
  </si>
  <si>
    <r>
      <t xml:space="preserve">  </t>
    </r>
    <r>
      <rPr>
        <b/>
        <u val="single"/>
        <sz val="14"/>
        <rFont val="標楷體"/>
        <family val="4"/>
      </rPr>
      <t>花蓮縣政府</t>
    </r>
    <r>
      <rPr>
        <b/>
        <u val="single"/>
        <sz val="14"/>
        <rFont val="Times New Roman"/>
        <family val="1"/>
      </rPr>
      <t xml:space="preserve">      </t>
    </r>
  </si>
  <si>
    <t>社會救助計畫綜合業務行政費</t>
  </si>
  <si>
    <r>
      <t>（一）歲入預算原編</t>
    </r>
    <r>
      <rPr>
        <u val="single"/>
        <sz val="10"/>
        <rFont val="新細明體"/>
        <family val="1"/>
      </rPr>
      <t xml:space="preserve">     227,486,000     </t>
    </r>
    <r>
      <rPr>
        <sz val="10"/>
        <rFont val="新細明體"/>
        <family val="1"/>
      </rPr>
      <t>元，追加減</t>
    </r>
    <r>
      <rPr>
        <u val="single"/>
        <sz val="10"/>
        <rFont val="新細明體"/>
        <family val="1"/>
      </rPr>
      <t xml:space="preserve">        0        </t>
    </r>
    <r>
      <rPr>
        <sz val="10"/>
        <rFont val="新細明體"/>
        <family val="1"/>
      </rPr>
      <t>元，合計</t>
    </r>
    <r>
      <rPr>
        <u val="single"/>
        <sz val="10"/>
        <rFont val="新細明體"/>
        <family val="1"/>
      </rPr>
      <t xml:space="preserve">      227,486,000      </t>
    </r>
    <r>
      <rPr>
        <sz val="10"/>
        <rFont val="新細明體"/>
        <family val="1"/>
      </rPr>
      <t>元。</t>
    </r>
  </si>
  <si>
    <t>聯絡電話：03-8234079</t>
  </si>
  <si>
    <t>填表日期：103. 04  .</t>
  </si>
  <si>
    <t>中華民國103年1月份至3月份（103年度第1季）</t>
  </si>
  <si>
    <t>小計</t>
  </si>
  <si>
    <t>填表說明：「福利類別及項目」，得視當季實際執行情形酌予增減或修正。</t>
  </si>
  <si>
    <t>（三）老人福利</t>
  </si>
  <si>
    <t>（一）兒童及少年福利</t>
  </si>
  <si>
    <t>老人及身心障礙者免費乘車專業服務費等</t>
  </si>
  <si>
    <r>
      <t>一、本年度公益彩券盈餘分配管理方式：</t>
    </r>
    <r>
      <rPr>
        <sz val="16"/>
        <rFont val="新細明體"/>
        <family val="1"/>
      </rPr>
      <t xml:space="preserve">⍌ </t>
    </r>
    <r>
      <rPr>
        <sz val="10"/>
        <rFont val="新細明體"/>
        <family val="1"/>
      </rPr>
      <t>基金管理    □收支並列    □其他：</t>
    </r>
    <r>
      <rPr>
        <u val="single"/>
        <sz val="10"/>
        <rFont val="新細明體"/>
        <family val="1"/>
      </rPr>
      <t xml:space="preserve">        </t>
    </r>
    <r>
      <rPr>
        <sz val="10"/>
        <rFont val="新細明體"/>
        <family val="1"/>
      </rPr>
      <t>。</t>
    </r>
  </si>
  <si>
    <t>三、以前年度剩餘款處理情形：</t>
  </si>
  <si>
    <r>
      <t>（二）處理情形：</t>
    </r>
    <r>
      <rPr>
        <u val="single"/>
        <sz val="10"/>
        <rFont val="新細明體"/>
        <family val="1"/>
      </rPr>
      <t xml:space="preserve">    納入本縣公益彩券盈餘分配基金專戶管理並列入年度編列預算執行。   </t>
    </r>
  </si>
  <si>
    <t>五、本年度公益彩券盈餘分配預算編列情形：</t>
  </si>
  <si>
    <t>六、公益彩券盈餘分配之執行數：</t>
  </si>
  <si>
    <t>單位：新台幣元</t>
  </si>
  <si>
    <t>福利類別及項目</t>
  </si>
  <si>
    <t>本年度預算數</t>
  </si>
  <si>
    <t>第1季執行數</t>
  </si>
  <si>
    <t>第2季執行數</t>
  </si>
  <si>
    <t>第3季執行數</t>
  </si>
  <si>
    <t>第4季執行數</t>
  </si>
  <si>
    <t>本年度1月起至本季截止累計執行數</t>
  </si>
  <si>
    <t>執行率（%）</t>
  </si>
  <si>
    <t>1.</t>
  </si>
  <si>
    <t>違反兒童少年性交易防制條例繼續安置個案相關安置費</t>
  </si>
  <si>
    <t>2.</t>
  </si>
  <si>
    <t>依少事法第29及42條少年轉向及少年保護性交易個案安置費</t>
  </si>
  <si>
    <t>3.</t>
  </si>
  <si>
    <t>辦理單親或遭遇困境兒少生活扶助(含父母未就業家庭育兒津貼縣自籌款)</t>
  </si>
  <si>
    <t>4.</t>
  </si>
  <si>
    <t>兒童及少年社區型活動、幸福早晚餐及攜手飽護</t>
  </si>
  <si>
    <t>5.</t>
  </si>
  <si>
    <t>兒童少年支持性服務及兒少安置機構服務方案</t>
  </si>
  <si>
    <t>6.</t>
  </si>
  <si>
    <t>兒童及少年性交易防制相關宣導活動</t>
  </si>
  <si>
    <t>7.</t>
  </si>
  <si>
    <t>社區保母人員訓練及托育服務</t>
  </si>
  <si>
    <t>8.</t>
  </si>
  <si>
    <t>收出養服務等兒少相關宣導計畫</t>
  </si>
  <si>
    <t>9.</t>
  </si>
  <si>
    <t>各福利機構辦理各類兒童、少年等福利活動</t>
  </si>
  <si>
    <t>10.</t>
  </si>
  <si>
    <t>兒少中心，資源中心、家園及機構等充實設施設備更新及修繕費</t>
  </si>
  <si>
    <t>11.</t>
  </si>
  <si>
    <t>高關懷少年輔導服務及少年轉向福利服務</t>
  </si>
  <si>
    <t>12.</t>
  </si>
  <si>
    <t>發展遲緩兒童早期療育相關活動</t>
  </si>
  <si>
    <t>13.</t>
  </si>
  <si>
    <t>社區保母系統管理費(代辦計畫縣配合20%)。</t>
  </si>
  <si>
    <t>14.</t>
  </si>
  <si>
    <t>兒少關懷訪視及照顧服務計畫</t>
  </si>
  <si>
    <t>15.</t>
  </si>
  <si>
    <t>兒童及少年家庭陪伴與支持計畫</t>
  </si>
  <si>
    <t>16.</t>
  </si>
  <si>
    <t>寄養家庭及親屬寄養家庭支持性服務</t>
  </si>
  <si>
    <t>17.</t>
  </si>
  <si>
    <t>寄養家庭特殊兒少照顧服務</t>
  </si>
  <si>
    <t>18.</t>
  </si>
  <si>
    <t>高關懷暨犯罪、虞犯行為少年外展輔導服務工作計畫</t>
  </si>
  <si>
    <t>19.</t>
  </si>
  <si>
    <t>兒童福利服務暨托育資源中心人事、行政業務、專業諮詢與督導及活動費</t>
  </si>
  <si>
    <t>20.</t>
  </si>
  <si>
    <t xml:space="preserve">青少年福利服務中心經營管理計畫-人事費、行政業務費、專業諮詢與督導費及活動費 </t>
  </si>
  <si>
    <t>21.</t>
  </si>
  <si>
    <t>兒童及少年家園(專業服務費、業務費、專業訓練費及活動費)</t>
  </si>
  <si>
    <t>22.</t>
  </si>
  <si>
    <t>兒少福利服務機構管理與輔導及綜合業務行政費</t>
  </si>
  <si>
    <t>（二）婦女福利</t>
  </si>
  <si>
    <t>1.</t>
  </si>
  <si>
    <t>一般或特殊婦女活動、婦女成長性別主流化、婦女權益及婦女資源整合、家庭照顧、婦女健康温暖關懷據點</t>
  </si>
  <si>
    <t>2.</t>
  </si>
  <si>
    <t>婦女福利機構充實內部設備、修繕及設施設備費</t>
  </si>
  <si>
    <t>社福機構及立案團體辦理單親家庭及弱勢家庭支持性服務</t>
  </si>
  <si>
    <t>社福機構及立案團體辦理新移民家庭支持性服務</t>
  </si>
  <si>
    <t>外籍配偶優生保健生育健康管理計畫</t>
  </si>
  <si>
    <t>婦女福利服務中心專業服務費</t>
  </si>
  <si>
    <t>單親及婦女福利活動專業服務費</t>
  </si>
  <si>
    <t>婦女福利服務及活動綜合業務行政費</t>
  </si>
  <si>
    <t>小計</t>
  </si>
  <si>
    <t>1.</t>
  </si>
  <si>
    <t>老人及身心障礙者餐食</t>
  </si>
  <si>
    <t>2.</t>
  </si>
  <si>
    <t>老人及身心障礙緊急救援連線</t>
  </si>
  <si>
    <t>小計</t>
  </si>
  <si>
    <t>（三）尚未執行之原因：99年度公益彩券盈餘獲配數為237,260,682元，年度預算編列
　　　188,163千元，97年度、98年度保留數各1,100萬元、15,377,700元，截至99年
　　　底為撙節相關開支，且相關經費係依實際申請案件覈實撥付，運用公益彩券盈
　　　餘分配數實際執行數共計188,228,720元，致累計公益彩券盈餘分配數尚餘
　　　178,320,215元(含97年度保留未執行數1,100萬元、98年度保留未執行數200萬
　　　元及99年度業已發生權責而未執行數33萬元，計1,333萬元，專案辦理保留，
　　　擬於100年度繼續執行，99年度獲配公益彩券盈餘賸餘收入計164,990,215元)
　　　，將儲存於專戶專款專用。</t>
  </si>
  <si>
    <r>
      <t>（二）尚未執行之原因：</t>
    </r>
    <r>
      <rPr>
        <u val="single"/>
        <sz val="10"/>
        <rFont val="新細明體"/>
        <family val="1"/>
      </rPr>
      <t xml:space="preserve">    按年度計畫時程覈實執行之，故尚有待執行預算數。</t>
    </r>
  </si>
  <si>
    <r>
      <t>（二）歲出預算原編</t>
    </r>
    <r>
      <rPr>
        <u val="single"/>
        <sz val="10"/>
        <rFont val="新細明體"/>
        <family val="1"/>
      </rPr>
      <t xml:space="preserve">      260,000,000                  </t>
    </r>
    <r>
      <rPr>
        <sz val="10"/>
        <rFont val="新細明體"/>
        <family val="1"/>
      </rPr>
      <t>元，追加減</t>
    </r>
    <r>
      <rPr>
        <u val="single"/>
        <sz val="10"/>
        <rFont val="新細明體"/>
        <family val="1"/>
      </rPr>
      <t xml:space="preserve">       0         </t>
    </r>
    <r>
      <rPr>
        <sz val="10"/>
        <rFont val="新細明體"/>
        <family val="1"/>
      </rPr>
      <t>元，合計</t>
    </r>
    <r>
      <rPr>
        <u val="single"/>
        <sz val="10"/>
        <rFont val="新細明體"/>
        <family val="1"/>
      </rPr>
      <t xml:space="preserve">     260,000,000     </t>
    </r>
    <r>
      <rPr>
        <sz val="10"/>
        <rFont val="新細明體"/>
        <family val="1"/>
      </rPr>
      <t>元。</t>
    </r>
  </si>
  <si>
    <r>
      <t>（一）截至去年度12月底止，公益彩券盈餘分配待運用數為</t>
    </r>
    <r>
      <rPr>
        <b/>
        <sz val="10"/>
        <rFont val="新細明體"/>
        <family val="1"/>
      </rPr>
      <t>(a)</t>
    </r>
    <r>
      <rPr>
        <b/>
        <u val="single"/>
        <sz val="10"/>
        <rFont val="新細明體"/>
        <family val="1"/>
      </rPr>
      <t xml:space="preserve">  457,404.072  </t>
    </r>
    <r>
      <rPr>
        <b/>
        <sz val="10"/>
        <rFont val="新細明體"/>
        <family val="1"/>
      </rPr>
      <t>元</t>
    </r>
    <r>
      <rPr>
        <sz val="10"/>
        <rFont val="新細明體"/>
        <family val="1"/>
      </rPr>
      <t xml:space="preserve"> 。</t>
    </r>
  </si>
  <si>
    <r>
      <t>二、本年度第</t>
    </r>
    <r>
      <rPr>
        <u val="single"/>
        <sz val="10"/>
        <rFont val="新細明體"/>
        <family val="1"/>
      </rPr>
      <t xml:space="preserve">   1   </t>
    </r>
    <r>
      <rPr>
        <sz val="10"/>
        <rFont val="新細明體"/>
        <family val="1"/>
      </rPr>
      <t>季，彩券盈餘分配數為</t>
    </r>
    <r>
      <rPr>
        <u val="single"/>
        <sz val="10"/>
        <rFont val="新細明體"/>
        <family val="1"/>
      </rPr>
      <t xml:space="preserve">  110,885,541  元</t>
    </r>
    <r>
      <rPr>
        <sz val="10"/>
        <rFont val="新細明體"/>
        <family val="1"/>
      </rPr>
      <t>。</t>
    </r>
  </si>
  <si>
    <r>
      <t>四、本年度1月起至本季截止，累計公益彩券盈餘分配數為</t>
    </r>
    <r>
      <rPr>
        <b/>
        <sz val="10"/>
        <rFont val="新細明體"/>
        <family val="1"/>
      </rPr>
      <t xml:space="preserve">(b) </t>
    </r>
    <r>
      <rPr>
        <b/>
        <u val="single"/>
        <sz val="10"/>
        <rFont val="新細明體"/>
        <family val="1"/>
      </rPr>
      <t xml:space="preserve">   110,885,541   </t>
    </r>
    <r>
      <rPr>
        <b/>
        <sz val="10"/>
        <rFont val="新細明體"/>
        <family val="1"/>
      </rPr>
      <t>元</t>
    </r>
    <r>
      <rPr>
        <sz val="10"/>
        <rFont val="新細明體"/>
        <family val="1"/>
      </rPr>
      <t>。</t>
    </r>
  </si>
  <si>
    <r>
      <t>（一）本年度1月起至本季截止，累計公益彩券盈餘分配待運用數(d)=(a)+(b)-(c）</t>
    </r>
    <r>
      <rPr>
        <u val="single"/>
        <sz val="10"/>
        <rFont val="新細明體"/>
        <family val="1"/>
      </rPr>
      <t xml:space="preserve">  550,483,103    </t>
    </r>
    <r>
      <rPr>
        <sz val="10"/>
        <rFont val="新細明體"/>
        <family val="1"/>
      </rPr>
      <t>元。</t>
    </r>
  </si>
  <si>
    <t>備註</t>
  </si>
  <si>
    <t>老人及身心障礙者免費乘車補助</t>
  </si>
  <si>
    <t>依預算分配期程辦理。</t>
  </si>
  <si>
    <t>依實際申請核定人數撥付。</t>
  </si>
  <si>
    <t>依實際申請覈實撥付。</t>
  </si>
  <si>
    <t>依實際執行情形辦理。</t>
  </si>
  <si>
    <t>依簽約時程撥付。</t>
  </si>
  <si>
    <t>依實際情形覈實撥付。</t>
  </si>
  <si>
    <t>按預算分配期程辦理。</t>
  </si>
  <si>
    <t>第一季已先行預撥45萬元。</t>
  </si>
  <si>
    <t>第一季已先行預撥250萬元。</t>
  </si>
  <si>
    <t>年底辦理評鑑後撥付。</t>
  </si>
  <si>
    <t>依實際辦理情形覈實撥付。</t>
  </si>
  <si>
    <t>依契約期程撥付。</t>
  </si>
  <si>
    <t>年底辦理完畢後撥付。</t>
  </si>
  <si>
    <t>依委託契約撥付。</t>
  </si>
  <si>
    <t>依契約時程核銷撥付。</t>
  </si>
  <si>
    <t>年底執行完畢後撥付。</t>
  </si>
  <si>
    <t>已預撥第一期款36萬元。</t>
  </si>
  <si>
    <t>採預撥方式補助尚未辦理核銷。</t>
  </si>
  <si>
    <t>契約簽核中。</t>
  </si>
  <si>
    <t>預計第三季辦理。</t>
  </si>
  <si>
    <t>依業務期程，年底辦理評鑑後撥付。</t>
  </si>
  <si>
    <t>依實際執行情形覈實撥付。</t>
  </si>
  <si>
    <r>
      <t xml:space="preserve">（一）本年度1月起至本季截止，已發包或已簽約經費 </t>
    </r>
    <r>
      <rPr>
        <u val="single"/>
        <sz val="10"/>
        <rFont val="新細明體"/>
        <family val="1"/>
      </rPr>
      <t xml:space="preserve">  4,663,635 </t>
    </r>
    <r>
      <rPr>
        <sz val="10"/>
        <rFont val="新細明體"/>
        <family val="1"/>
      </rPr>
      <t xml:space="preserve"> 元，預計於次季執行經費 </t>
    </r>
    <r>
      <rPr>
        <u val="single"/>
        <sz val="10"/>
        <rFont val="新細明體"/>
        <family val="1"/>
      </rPr>
      <t xml:space="preserve">   4,663,635   </t>
    </r>
    <r>
      <rPr>
        <sz val="10"/>
        <rFont val="新細明體"/>
        <family val="1"/>
      </rPr>
      <t xml:space="preserve"> 元。</t>
    </r>
  </si>
  <si>
    <r>
      <t>（二）預計於次季核銷經費</t>
    </r>
    <r>
      <rPr>
        <u val="single"/>
        <sz val="10"/>
        <rFont val="新細明體"/>
        <family val="1"/>
      </rPr>
      <t xml:space="preserve">   43,370,549    </t>
    </r>
    <r>
      <rPr>
        <sz val="10"/>
        <rFont val="新細明體"/>
        <family val="1"/>
      </rPr>
      <t xml:space="preserve">元，預估累計至次季止執行率 </t>
    </r>
    <r>
      <rPr>
        <u val="single"/>
        <sz val="10"/>
        <rFont val="新細明體"/>
        <family val="1"/>
      </rPr>
      <t xml:space="preserve">  29.07   </t>
    </r>
    <r>
      <rPr>
        <sz val="10"/>
        <rFont val="新細明體"/>
        <family val="1"/>
      </rPr>
      <t>%。(因各項計畫執行依預算分配期程辦
            理暨撥付，款項大部分於第4季核銷，故本季執行率顯較低。)</t>
    </r>
  </si>
  <si>
    <t>公益彩券盈餘分配辦理社會福利事業情形季報表</t>
  </si>
  <si>
    <t>（六）其他福利</t>
  </si>
  <si>
    <t>身心障礙者心理重建</t>
  </si>
  <si>
    <r>
      <t>第</t>
    </r>
    <r>
      <rPr>
        <sz val="10"/>
        <rFont val="Times New Roman"/>
        <family val="1"/>
      </rPr>
      <t>3</t>
    </r>
    <r>
      <rPr>
        <sz val="10"/>
        <rFont val="新細明體"/>
        <family val="1"/>
      </rPr>
      <t>季執行數</t>
    </r>
  </si>
  <si>
    <r>
      <t>第</t>
    </r>
    <r>
      <rPr>
        <sz val="10"/>
        <rFont val="Times New Roman"/>
        <family val="1"/>
      </rPr>
      <t>4</t>
    </r>
    <r>
      <rPr>
        <sz val="10"/>
        <rFont val="新細明體"/>
        <family val="1"/>
      </rPr>
      <t>季執行數</t>
    </r>
  </si>
  <si>
    <r>
      <t>執行率（</t>
    </r>
    <r>
      <rPr>
        <sz val="9"/>
        <rFont val="Times New Roman"/>
        <family val="1"/>
      </rPr>
      <t>%</t>
    </r>
    <r>
      <rPr>
        <sz val="9"/>
        <rFont val="新細明體"/>
        <family val="1"/>
      </rPr>
      <t>）</t>
    </r>
  </si>
  <si>
    <r>
      <t>簽</t>
    </r>
    <r>
      <rPr>
        <sz val="10"/>
        <rFont val="Times New Roman"/>
        <family val="1"/>
      </rPr>
      <t xml:space="preserve">    </t>
    </r>
    <r>
      <rPr>
        <sz val="10"/>
        <rFont val="新細明體"/>
        <family val="1"/>
      </rPr>
      <t>章：</t>
    </r>
  </si>
  <si>
    <t>中華民國103年4月份至6月份（103年度第2季）</t>
  </si>
  <si>
    <r>
      <t>（二）處理情形：</t>
    </r>
    <r>
      <rPr>
        <u val="single"/>
        <sz val="10"/>
        <rFont val="新細明體"/>
        <family val="1"/>
      </rPr>
      <t xml:space="preserve">    納入本縣公益彩券盈餘分配基金專戶管理並列入年度編列預算執行。   </t>
    </r>
  </si>
  <si>
    <r>
      <t>（一）歲入預算原編</t>
    </r>
    <r>
      <rPr>
        <u val="single"/>
        <sz val="10"/>
        <rFont val="新細明體"/>
        <family val="1"/>
      </rPr>
      <t xml:space="preserve">     227,486,000     </t>
    </r>
    <r>
      <rPr>
        <sz val="10"/>
        <rFont val="新細明體"/>
        <family val="1"/>
      </rPr>
      <t>元，追加減</t>
    </r>
    <r>
      <rPr>
        <u val="single"/>
        <sz val="10"/>
        <rFont val="新細明體"/>
        <family val="1"/>
      </rPr>
      <t xml:space="preserve">        0        </t>
    </r>
    <r>
      <rPr>
        <sz val="10"/>
        <rFont val="新細明體"/>
        <family val="1"/>
      </rPr>
      <t>元，合計</t>
    </r>
    <r>
      <rPr>
        <u val="single"/>
        <sz val="10"/>
        <rFont val="新細明體"/>
        <family val="1"/>
      </rPr>
      <t xml:space="preserve">      227,486,000      </t>
    </r>
    <r>
      <rPr>
        <sz val="10"/>
        <rFont val="新細明體"/>
        <family val="1"/>
      </rPr>
      <t>元。</t>
    </r>
  </si>
  <si>
    <t>本年度預算數</t>
  </si>
  <si>
    <t>第1季執行數</t>
  </si>
  <si>
    <t>第2季執行數</t>
  </si>
  <si>
    <t>（一）兒童及少年福利</t>
  </si>
  <si>
    <t>1.</t>
  </si>
  <si>
    <t>違反兒童少年性交易防制條例繼續安置個案相關安置費</t>
  </si>
  <si>
    <t>依預算分配期程辦理。</t>
  </si>
  <si>
    <t>依少事法第29及42條少年轉向及少年保護性交易個案安置費</t>
  </si>
  <si>
    <t>辦理單親或遭遇困境兒少生活扶助(含父母未就業家庭育兒津貼縣自籌款)</t>
  </si>
  <si>
    <t>依實際申請核定人數撥付。</t>
  </si>
  <si>
    <t>兒童及少年社區型活動、幸福早晚餐及攜手飽護</t>
  </si>
  <si>
    <t>依實際申請覈實撥付。</t>
  </si>
  <si>
    <t>兒童少年支持性服務及兒少安置機構服務方案</t>
  </si>
  <si>
    <t>兒童及少年性交易防制相關宣導活動</t>
  </si>
  <si>
    <t>社區保母人員訓練及托育服務</t>
  </si>
  <si>
    <t>依實際執行情形辦理。</t>
  </si>
  <si>
    <t>收出養服務等兒少相關宣導計畫</t>
  </si>
  <si>
    <t>各福利機構辦理各類兒童、少年等福利活動</t>
  </si>
  <si>
    <t>兒少中心，資源中心、家園及機構等充實設施設備更新及修繕費</t>
  </si>
  <si>
    <t>高關懷少年輔導服務及少年轉向福利服務</t>
  </si>
  <si>
    <t>發展遲緩兒童早期療育相關活動</t>
  </si>
  <si>
    <t>社區保母系統管理費(代辦計畫縣配合20%)。</t>
  </si>
  <si>
    <t>兒少關懷訪視及照顧服務計畫</t>
  </si>
  <si>
    <t>兒童及少年家庭陪伴與支持計畫</t>
  </si>
  <si>
    <t>寄養家庭及親屬寄養家庭支持性服務</t>
  </si>
  <si>
    <t>寄養家庭特殊兒少照顧服務</t>
  </si>
  <si>
    <t>高關懷暨犯罪、虞犯行為少年外展輔導服務工作計畫</t>
  </si>
  <si>
    <t>兒童福利服務暨托育資源中心人事、行政業務、專業諮詢與督導及活動費</t>
  </si>
  <si>
    <t>依簽約時程撥付。</t>
  </si>
  <si>
    <t xml:space="preserve">青少年福利服務中心經營管理計畫-人事費、行政業務費、專業諮詢與督導費及活動費 </t>
  </si>
  <si>
    <t>兒童及少年家園(專業服務費、業務費、專業訓練費及活動費)</t>
  </si>
  <si>
    <t>兒少福利服務機構管理與輔導及綜合業務行政費</t>
  </si>
  <si>
    <t>（二）婦女福利</t>
  </si>
  <si>
    <t>一般或特殊婦女活動、婦女成長性別主流化、婦女權益及婦女資源整合、家庭照顧、婦女健康温暖關懷據點</t>
  </si>
  <si>
    <t>2.</t>
  </si>
  <si>
    <t>婦女福利機構充實內部設備、修繕及設施設備費</t>
  </si>
  <si>
    <t>社福機構及立案團體辦理單親家庭及弱勢家庭支持性服務</t>
  </si>
  <si>
    <t>社福機構及立案團體辦理新移民家庭支持性服務</t>
  </si>
  <si>
    <t>外籍配偶優生保健生育健康管理計畫</t>
  </si>
  <si>
    <t>婦女福利服務中心專業服務費</t>
  </si>
  <si>
    <t>單親及婦女福利活動專業服務費</t>
  </si>
  <si>
    <t>婦女福利服務及活動綜合業務行政費</t>
  </si>
  <si>
    <t>（三）老人福利</t>
  </si>
  <si>
    <t>老人及身心障礙者餐食</t>
  </si>
  <si>
    <t>老人及身心障礙緊急救援連線</t>
  </si>
  <si>
    <t>長期照顧十年計畫－輔具購買、租借及居家無障礙環境改善服務</t>
  </si>
  <si>
    <t>長期照顧十年計畫－居家服務費</t>
  </si>
  <si>
    <t>列冊低(中低)收入戶老人委託安置費</t>
  </si>
  <si>
    <t>老人及身心障礙者免費乘車補助</t>
  </si>
  <si>
    <t>依實際情形覈實撥付。</t>
  </si>
  <si>
    <t>長期照顧十年計畫－照顧服務（含日間照顧及家庭托顧）</t>
  </si>
  <si>
    <t>弱勢老人及身心障礙者重病住院醫療看護補助</t>
  </si>
  <si>
    <t>長期照顧十年計畫－外縣市住籍不一服務費</t>
  </si>
  <si>
    <t>傳愛達人計畫─老人及身心障礙者個案關懷服務</t>
  </si>
  <si>
    <t>長期照顧十年計畫－長期照顧交通接送營運費及服務費</t>
  </si>
  <si>
    <t>原住民社區關懷據點及日托站開辦費、設備費及業務費</t>
  </si>
  <si>
    <t>關懷據點參加健康活力秀活動</t>
  </si>
  <si>
    <t>各福利、醫療機構、社團辦理社區老人日托服務及社區照顧關懷據點開辦費、設備費及業務費等</t>
  </si>
  <si>
    <t>社團或各鄉鎮市公所辦理老人自強活動經費</t>
  </si>
  <si>
    <t>各鄉鎮市公所老人及社區長壽俱樂部立案老人社團及機構等各項活動</t>
  </si>
  <si>
    <t>中低收入老人特別照顧督導</t>
  </si>
  <si>
    <t>推動照顧服務產業方案相關補助經費。</t>
  </si>
  <si>
    <t>社會福利市集</t>
  </si>
  <si>
    <t>老人福利機構教育訓練及輔導計畫</t>
  </si>
  <si>
    <t>按預算分配期程辦理。</t>
  </si>
  <si>
    <t>社團及機構辦理社區關懷據點教育及宣導等業務</t>
  </si>
  <si>
    <t>彩繪人生─促進老人社交活動參與方案</t>
  </si>
  <si>
    <t>鼓勵老人終生學習及社會參與服務計畫</t>
  </si>
  <si>
    <t>本縣各鄉鎮市老人文康中心、老人會館、老人福利機構興建、增建、修繕工程及充實內部設備</t>
  </si>
  <si>
    <t>長期照顧管理中心各項業務</t>
  </si>
  <si>
    <t>第一季已先行預撥45萬元。</t>
  </si>
  <si>
    <t>老人健康檢查</t>
  </si>
  <si>
    <t>第一季已先行預撥250萬元。</t>
  </si>
  <si>
    <t>社區照顧關懷據點評鑑實施計畫─獎勵金</t>
  </si>
  <si>
    <t>年底辦理評鑑後撥付。</t>
  </si>
  <si>
    <t>長期照顧社區日間照顧及家庭托顧設施設備費</t>
  </si>
  <si>
    <t>長期照顧教育訓練計畫</t>
  </si>
  <si>
    <t>依實際辦理情形覈實撥付。</t>
  </si>
  <si>
    <t>社區照顧關懷據點計畫專業服務費等</t>
  </si>
  <si>
    <t>老人身心障礙者權益維護專業提昇工作人力</t>
  </si>
  <si>
    <t>長期照顧服務資源建置工作人力</t>
  </si>
  <si>
    <t>老人生活狀況與福利需求調查(五年一次)</t>
  </si>
  <si>
    <t>依契約期程撥付。</t>
  </si>
  <si>
    <t>辦理居家服務需求評估</t>
  </si>
  <si>
    <t>年底辦理完畢後撥付。</t>
  </si>
  <si>
    <t>老人及身心障礙團體自強活動名冊管理系統軟體維護</t>
  </si>
  <si>
    <t>依委託契約撥付。</t>
  </si>
  <si>
    <t>推展行動式老人文康巡迴車服務</t>
  </si>
  <si>
    <t>獨居及高風險老人服務方案</t>
  </si>
  <si>
    <t>依契約時程核銷撥付。</t>
  </si>
  <si>
    <t>老人及身心障礙者免費乘車專業服務費等</t>
  </si>
  <si>
    <t>（四）身心障礙者福利</t>
  </si>
  <si>
    <t>身心障礙居家服務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</si>
</sst>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_-* #,##0.0_-;\-* #,##0.0_-;_-* &quot;-&quot;??_-;_-@_-"/>
    <numFmt numFmtId="178" formatCode="0.0"/>
    <numFmt numFmtId="179" formatCode="_-* #,##0_-;\-* #,##0_-;_-* &quot;-&quot;??_-;_-@_-"/>
    <numFmt numFmtId="180" formatCode="#,##0_ "/>
    <numFmt numFmtId="181" formatCode="0_ "/>
    <numFmt numFmtId="182" formatCode="_(* #,##0_);_(* \(#,##0\);_(* &quot;-&quot;??_);_(@_)"/>
    <numFmt numFmtId="183" formatCode="#,##0_ ;[Red]\-#,##0\ "/>
  </numFmts>
  <fonts count="48">
    <font>
      <sz val="12"/>
      <name val="新細明體"/>
      <family val="1"/>
    </font>
    <font>
      <sz val="9"/>
      <name val="細明體"/>
      <family val="3"/>
    </font>
    <font>
      <sz val="12"/>
      <name val="Times New Roman"/>
      <family val="1"/>
    </font>
    <font>
      <b/>
      <sz val="9"/>
      <name val="新細明體"/>
      <family val="1"/>
    </font>
    <font>
      <sz val="9"/>
      <name val="新細明體"/>
      <family val="1"/>
    </font>
    <font>
      <sz val="10"/>
      <name val="Times New Roman"/>
      <family val="1"/>
    </font>
    <font>
      <sz val="12"/>
      <name val="細明體"/>
      <family val="3"/>
    </font>
    <font>
      <sz val="10"/>
      <name val="新細明體"/>
      <family val="1"/>
    </font>
    <font>
      <sz val="14"/>
      <name val="新細明體"/>
      <family val="1"/>
    </font>
    <font>
      <b/>
      <sz val="10"/>
      <name val="新細明體"/>
      <family val="1"/>
    </font>
    <font>
      <u val="single"/>
      <sz val="10"/>
      <name val="新細明體"/>
      <family val="1"/>
    </font>
    <font>
      <u val="single"/>
      <sz val="12"/>
      <color indexed="12"/>
      <name val="新細明體"/>
      <family val="1"/>
    </font>
    <font>
      <u val="single"/>
      <sz val="12"/>
      <color indexed="36"/>
      <name val="新細明體"/>
      <family val="1"/>
    </font>
    <font>
      <b/>
      <u val="single"/>
      <sz val="14"/>
      <name val="Times New Roman"/>
      <family val="1"/>
    </font>
    <font>
      <b/>
      <u val="single"/>
      <sz val="14"/>
      <name val="標楷體"/>
      <family val="4"/>
    </font>
    <font>
      <b/>
      <sz val="14"/>
      <name val="標楷體"/>
      <family val="4"/>
    </font>
    <font>
      <sz val="16"/>
      <name val="新細明體"/>
      <family val="1"/>
    </font>
    <font>
      <b/>
      <u val="single"/>
      <sz val="10"/>
      <name val="新細明體"/>
      <family val="1"/>
    </font>
    <font>
      <b/>
      <sz val="8"/>
      <name val="新細明體"/>
      <family val="1"/>
    </font>
    <font>
      <sz val="14"/>
      <name val="標楷體"/>
      <family val="4"/>
    </font>
    <font>
      <sz val="9"/>
      <color indexed="10"/>
      <name val="新細明體"/>
      <family val="1"/>
    </font>
    <font>
      <b/>
      <sz val="9"/>
      <color indexed="10"/>
      <name val="新細明體"/>
      <family val="1"/>
    </font>
    <font>
      <sz val="9"/>
      <name val="Times New Roman"/>
      <family val="1"/>
    </font>
    <font>
      <b/>
      <sz val="10"/>
      <name val="Times New Roman"/>
      <family val="1"/>
    </font>
    <font>
      <b/>
      <sz val="8"/>
      <name val="Times New Roman"/>
      <family val="1"/>
    </font>
    <font>
      <b/>
      <sz val="9"/>
      <name val="Times New Roman"/>
      <family val="1"/>
    </font>
    <font>
      <sz val="8"/>
      <name val="Times New Roman"/>
      <family val="1"/>
    </font>
    <font>
      <u val="single"/>
      <sz val="14"/>
      <name val="Times New Roman"/>
      <family val="1"/>
    </font>
    <font>
      <u val="single"/>
      <sz val="14"/>
      <name val="標楷體"/>
      <family val="4"/>
    </font>
    <font>
      <sz val="10"/>
      <color indexed="10"/>
      <name val="Times New Roman"/>
      <family val="1"/>
    </font>
    <font>
      <b/>
      <sz val="10"/>
      <color indexed="10"/>
      <name val="Times New Roman"/>
      <family val="1"/>
    </font>
    <font>
      <sz val="16"/>
      <name val="標楷體"/>
      <family val="4"/>
    </font>
    <font>
      <u val="single"/>
      <sz val="16"/>
      <name val="Times New Roman"/>
      <family val="1"/>
    </font>
    <font>
      <u val="single"/>
      <sz val="16"/>
      <name val="標楷體"/>
      <family val="4"/>
    </font>
    <font>
      <b/>
      <sz val="20"/>
      <name val="新細明體"/>
      <family val="1"/>
    </font>
    <font>
      <b/>
      <sz val="11"/>
      <name val="新細明體"/>
      <family val="1"/>
    </font>
    <font>
      <b/>
      <sz val="14"/>
      <name val="新細明體"/>
      <family val="1"/>
    </font>
    <font>
      <b/>
      <sz val="12"/>
      <name val="Times New Roman"/>
      <family val="1"/>
    </font>
    <font>
      <b/>
      <sz val="12"/>
      <name val="新細明體"/>
      <family val="1"/>
    </font>
    <font>
      <sz val="11"/>
      <name val="新細明體"/>
      <family val="1"/>
    </font>
    <font>
      <sz val="12"/>
      <color indexed="10"/>
      <name val="Times New Roman"/>
      <family val="1"/>
    </font>
    <font>
      <sz val="11"/>
      <name val="Times New Roman"/>
      <family val="1"/>
    </font>
    <font>
      <sz val="8"/>
      <name val="新細明體"/>
      <family val="1"/>
    </font>
    <font>
      <sz val="7"/>
      <name val="新細明體"/>
      <family val="1"/>
    </font>
    <font>
      <u val="single"/>
      <sz val="10"/>
      <name val="Times New Roman"/>
      <family val="1"/>
    </font>
    <font>
      <sz val="10"/>
      <name val="細明體"/>
      <family val="3"/>
    </font>
    <font>
      <u val="single"/>
      <sz val="10"/>
      <name val="細明體"/>
      <family val="3"/>
    </font>
    <font>
      <sz val="8"/>
      <name val="細明體"/>
      <family val="3"/>
    </font>
  </fonts>
  <fills count="12">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50">
    <border>
      <left/>
      <right/>
      <top/>
      <bottom/>
      <diagonal/>
    </border>
    <border>
      <left style="thin"/>
      <right>
        <color indexed="63"/>
      </right>
      <top style="thin"/>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color indexed="8"/>
      </bottom>
    </border>
    <border>
      <left style="thin">
        <color indexed="8"/>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color indexed="8"/>
      </left>
      <right style="thin"/>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color indexed="8"/>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color indexed="8"/>
      </top>
      <bottom>
        <color indexed="63"/>
      </bottom>
    </border>
    <border>
      <left style="thin"/>
      <right>
        <color indexed="63"/>
      </right>
      <top style="thin"/>
      <bottom>
        <color indexed="63"/>
      </bottom>
    </border>
    <border>
      <left style="thin"/>
      <right style="thin"/>
      <top style="thin"/>
      <bottom>
        <color indexed="63"/>
      </bottom>
    </border>
    <border>
      <left style="thin"/>
      <right style="thin">
        <color indexed="8"/>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thin"/>
    </border>
    <border>
      <left style="thin"/>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style="thin"/>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945">
    <xf numFmtId="0" fontId="0" fillId="0" borderId="0" xfId="0" applyAlignment="1">
      <alignment/>
    </xf>
    <xf numFmtId="0" fontId="7"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7" fillId="0" borderId="0" xfId="0" applyFont="1" applyFill="1" applyBorder="1" applyAlignment="1">
      <alignment vertical="top"/>
    </xf>
    <xf numFmtId="0" fontId="7" fillId="0" borderId="0" xfId="0" applyFont="1" applyFill="1" applyAlignment="1">
      <alignment/>
    </xf>
    <xf numFmtId="0" fontId="0"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0" fontId="9" fillId="0" borderId="0" xfId="0" applyFont="1" applyFill="1" applyBorder="1" applyAlignment="1">
      <alignmen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ont="1" applyFill="1" applyBorder="1" applyAlignment="1">
      <alignment/>
    </xf>
    <xf numFmtId="0" fontId="7" fillId="0" borderId="4" xfId="0" applyFont="1" applyFill="1" applyBorder="1" applyAlignment="1">
      <alignment horizontal="right" vertical="top"/>
    </xf>
    <xf numFmtId="3" fontId="7" fillId="0" borderId="5" xfId="0" applyNumberFormat="1" applyFont="1" applyFill="1" applyBorder="1" applyAlignment="1">
      <alignment horizontal="right" vertical="top" wrapText="1"/>
    </xf>
    <xf numFmtId="9" fontId="7" fillId="0" borderId="6" xfId="22" applyFont="1" applyFill="1" applyBorder="1" applyAlignment="1">
      <alignment horizontal="right" vertical="top"/>
    </xf>
    <xf numFmtId="0" fontId="7" fillId="0" borderId="7" xfId="0" applyFont="1" applyFill="1" applyBorder="1" applyAlignment="1">
      <alignment horizontal="right" vertical="top"/>
    </xf>
    <xf numFmtId="179" fontId="7" fillId="0" borderId="5" xfId="17" applyNumberFormat="1" applyFont="1" applyFill="1" applyBorder="1" applyAlignment="1">
      <alignment horizontal="right" vertical="top"/>
    </xf>
    <xf numFmtId="0" fontId="7" fillId="0" borderId="0" xfId="0" applyNumberFormat="1" applyFont="1" applyFill="1" applyAlignment="1">
      <alignment/>
    </xf>
    <xf numFmtId="0" fontId="7"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Alignment="1">
      <alignment/>
    </xf>
    <xf numFmtId="3" fontId="9" fillId="2" borderId="8" xfId="0" applyNumberFormat="1" applyFont="1" applyFill="1" applyBorder="1" applyAlignment="1">
      <alignment horizontal="right" vertical="top"/>
    </xf>
    <xf numFmtId="0" fontId="7" fillId="0" borderId="9" xfId="0" applyFont="1" applyFill="1" applyBorder="1" applyAlignment="1">
      <alignment/>
    </xf>
    <xf numFmtId="9" fontId="7" fillId="0" borderId="9" xfId="0" applyNumberFormat="1" applyFont="1" applyFill="1" applyBorder="1" applyAlignment="1">
      <alignment/>
    </xf>
    <xf numFmtId="0" fontId="7" fillId="0" borderId="7" xfId="0" applyFont="1" applyFill="1" applyBorder="1" applyAlignment="1">
      <alignment/>
    </xf>
    <xf numFmtId="0" fontId="7" fillId="0" borderId="10" xfId="0" applyFont="1" applyFill="1" applyBorder="1" applyAlignment="1">
      <alignment/>
    </xf>
    <xf numFmtId="0" fontId="7" fillId="0" borderId="5" xfId="0" applyFont="1" applyFill="1" applyBorder="1" applyAlignment="1">
      <alignment horizontal="right" vertical="top"/>
    </xf>
    <xf numFmtId="3" fontId="9" fillId="2" borderId="11" xfId="0" applyNumberFormat="1" applyFont="1" applyFill="1" applyBorder="1" applyAlignment="1">
      <alignment horizontal="right" vertical="top"/>
    </xf>
    <xf numFmtId="180" fontId="9" fillId="3" borderId="12" xfId="0" applyNumberFormat="1" applyFont="1" applyFill="1" applyBorder="1" applyAlignment="1">
      <alignment horizontal="right" vertical="center"/>
    </xf>
    <xf numFmtId="41" fontId="5" fillId="0" borderId="5" xfId="19" applyNumberFormat="1" applyFont="1" applyFill="1" applyBorder="1" applyAlignment="1">
      <alignment vertical="top"/>
    </xf>
    <xf numFmtId="41" fontId="5" fillId="0" borderId="5" xfId="19" applyNumberFormat="1" applyFont="1" applyFill="1" applyBorder="1" applyAlignment="1">
      <alignment vertical="top" wrapText="1"/>
    </xf>
    <xf numFmtId="41" fontId="5" fillId="0" borderId="5" xfId="15" applyNumberFormat="1" applyFont="1" applyFill="1" applyBorder="1" applyAlignment="1">
      <alignment vertical="top"/>
      <protection/>
    </xf>
    <xf numFmtId="3" fontId="9" fillId="2" borderId="13" xfId="0" applyNumberFormat="1" applyFont="1" applyFill="1" applyBorder="1" applyAlignment="1">
      <alignment/>
    </xf>
    <xf numFmtId="41" fontId="5" fillId="0" borderId="5" xfId="20" applyNumberFormat="1" applyFont="1" applyFill="1" applyBorder="1" applyAlignment="1">
      <alignment vertical="top"/>
    </xf>
    <xf numFmtId="41" fontId="7" fillId="0" borderId="5" xfId="15" applyNumberFormat="1" applyFont="1" applyFill="1" applyBorder="1" applyAlignment="1">
      <alignment horizontal="right" vertical="top"/>
      <protection/>
    </xf>
    <xf numFmtId="41" fontId="7" fillId="0" borderId="5" xfId="19" applyNumberFormat="1" applyFont="1" applyFill="1" applyBorder="1" applyAlignment="1">
      <alignment horizontal="right" vertical="top"/>
    </xf>
    <xf numFmtId="179" fontId="5" fillId="0" borderId="5" xfId="17" applyNumberFormat="1" applyFont="1" applyFill="1" applyBorder="1" applyAlignment="1">
      <alignment vertical="center"/>
    </xf>
    <xf numFmtId="41" fontId="5" fillId="0" borderId="14" xfId="19" applyNumberFormat="1" applyFont="1" applyFill="1" applyBorder="1" applyAlignment="1">
      <alignment vertical="top"/>
    </xf>
    <xf numFmtId="41" fontId="5" fillId="0" borderId="14" xfId="19" applyNumberFormat="1" applyFont="1" applyFill="1" applyBorder="1" applyAlignment="1">
      <alignment vertical="top" wrapText="1"/>
    </xf>
    <xf numFmtId="41" fontId="5" fillId="0" borderId="14" xfId="15" applyNumberFormat="1" applyFont="1" applyFill="1" applyBorder="1" applyAlignment="1">
      <alignment vertical="top"/>
      <protection/>
    </xf>
    <xf numFmtId="179" fontId="7" fillId="0" borderId="14" xfId="17" applyNumberFormat="1" applyFont="1" applyFill="1" applyBorder="1" applyAlignment="1">
      <alignment horizontal="right" vertical="center"/>
    </xf>
    <xf numFmtId="179" fontId="7" fillId="0" borderId="14" xfId="17" applyNumberFormat="1" applyFont="1" applyFill="1" applyBorder="1" applyAlignment="1">
      <alignment horizontal="right" vertical="top"/>
    </xf>
    <xf numFmtId="3" fontId="7" fillId="0" borderId="14" xfId="0" applyNumberFormat="1" applyFont="1" applyFill="1" applyBorder="1" applyAlignment="1">
      <alignment horizontal="right" vertical="top" wrapText="1"/>
    </xf>
    <xf numFmtId="41" fontId="5" fillId="0" borderId="14" xfId="20" applyNumberFormat="1" applyFont="1" applyFill="1" applyBorder="1" applyAlignment="1">
      <alignment vertical="top"/>
    </xf>
    <xf numFmtId="41" fontId="7" fillId="0" borderId="14" xfId="15" applyNumberFormat="1" applyFont="1" applyFill="1" applyBorder="1" applyAlignment="1">
      <alignment horizontal="right" vertical="center"/>
      <protection/>
    </xf>
    <xf numFmtId="41" fontId="7" fillId="0" borderId="14" xfId="19" applyNumberFormat="1" applyFont="1" applyFill="1" applyBorder="1" applyAlignment="1">
      <alignment horizontal="right" vertical="center"/>
    </xf>
    <xf numFmtId="41" fontId="5" fillId="0" borderId="14" xfId="19" applyNumberFormat="1" applyFont="1" applyFill="1" applyBorder="1" applyAlignment="1">
      <alignment vertical="center"/>
    </xf>
    <xf numFmtId="179" fontId="5" fillId="0" borderId="14" xfId="17" applyNumberFormat="1" applyFont="1" applyFill="1" applyBorder="1" applyAlignment="1">
      <alignment vertical="center"/>
    </xf>
    <xf numFmtId="179" fontId="9" fillId="0" borderId="15" xfId="17" applyNumberFormat="1" applyFont="1" applyFill="1" applyBorder="1" applyAlignment="1">
      <alignment horizontal="right" vertical="top"/>
    </xf>
    <xf numFmtId="179" fontId="9" fillId="0" borderId="16" xfId="17" applyNumberFormat="1" applyFont="1" applyFill="1" applyBorder="1" applyAlignment="1">
      <alignment horizontal="right" vertical="center" wrapText="1"/>
    </xf>
    <xf numFmtId="41" fontId="5" fillId="0" borderId="17" xfId="19" applyNumberFormat="1" applyFont="1" applyFill="1" applyBorder="1" applyAlignment="1">
      <alignment vertical="top"/>
    </xf>
    <xf numFmtId="179" fontId="9" fillId="0" borderId="15" xfId="17" applyNumberFormat="1" applyFont="1" applyBorder="1" applyAlignment="1">
      <alignment horizontal="right" vertical="center"/>
    </xf>
    <xf numFmtId="3" fontId="9" fillId="0" borderId="15" xfId="0" applyNumberFormat="1" applyFont="1" applyFill="1" applyBorder="1" applyAlignment="1">
      <alignment horizontal="right" vertical="top"/>
    </xf>
    <xf numFmtId="0" fontId="4" fillId="0" borderId="0" xfId="0" applyFont="1" applyFill="1" applyAlignment="1">
      <alignment wrapText="1"/>
    </xf>
    <xf numFmtId="0" fontId="4" fillId="0" borderId="0" xfId="0" applyFont="1" applyFill="1" applyAlignment="1">
      <alignment vertical="center" wrapText="1"/>
    </xf>
    <xf numFmtId="0" fontId="4" fillId="0" borderId="9" xfId="0" applyFont="1" applyFill="1" applyBorder="1" applyAlignment="1">
      <alignment wrapText="1"/>
    </xf>
    <xf numFmtId="0" fontId="22" fillId="0" borderId="0" xfId="0" applyFont="1" applyFill="1" applyAlignment="1">
      <alignment wrapText="1"/>
    </xf>
    <xf numFmtId="9" fontId="7" fillId="0" borderId="5" xfId="22" applyFont="1" applyFill="1" applyBorder="1" applyAlignment="1">
      <alignment horizontal="right" vertical="top"/>
    </xf>
    <xf numFmtId="9" fontId="7" fillId="0" borderId="5" xfId="22" applyNumberFormat="1" applyFont="1" applyFill="1" applyBorder="1" applyAlignment="1">
      <alignment horizontal="right" vertical="top"/>
    </xf>
    <xf numFmtId="9" fontId="7" fillId="0" borderId="13" xfId="22" applyNumberFormat="1" applyFont="1" applyFill="1" applyBorder="1" applyAlignment="1">
      <alignment horizontal="right" vertical="top"/>
    </xf>
    <xf numFmtId="9" fontId="7" fillId="0" borderId="5" xfId="0" applyNumberFormat="1" applyFont="1" applyFill="1" applyBorder="1" applyAlignment="1">
      <alignment horizontal="right" vertical="top"/>
    </xf>
    <xf numFmtId="49" fontId="7" fillId="0" borderId="5" xfId="0" applyNumberFormat="1" applyFont="1" applyFill="1" applyBorder="1" applyAlignment="1">
      <alignment horizontal="center" vertical="top" wrapText="1"/>
    </xf>
    <xf numFmtId="0" fontId="7" fillId="0" borderId="18" xfId="15" applyFont="1" applyFill="1" applyBorder="1" applyAlignment="1">
      <alignment vertical="top" wrapText="1"/>
      <protection/>
    </xf>
    <xf numFmtId="49" fontId="7" fillId="0" borderId="5" xfId="0" applyNumberFormat="1" applyFont="1" applyFill="1" applyBorder="1" applyAlignment="1">
      <alignment vertical="top" wrapText="1"/>
    </xf>
    <xf numFmtId="0" fontId="7" fillId="0" borderId="18" xfId="0" applyFont="1" applyFill="1" applyBorder="1" applyAlignment="1">
      <alignment horizontal="left" vertical="top" wrapText="1"/>
    </xf>
    <xf numFmtId="0" fontId="9" fillId="2" borderId="1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0" borderId="18" xfId="16" applyFont="1" applyFill="1" applyBorder="1" applyAlignment="1">
      <alignment vertical="top" wrapText="1"/>
      <protection/>
    </xf>
    <xf numFmtId="0" fontId="7" fillId="0" borderId="18" xfId="15" applyFont="1" applyFill="1" applyBorder="1" applyAlignment="1">
      <alignment vertical="center" wrapText="1"/>
      <protection/>
    </xf>
    <xf numFmtId="49" fontId="7" fillId="0" borderId="5" xfId="0" applyNumberFormat="1" applyFont="1" applyFill="1" applyBorder="1" applyAlignment="1">
      <alignment horizontal="left" vertical="top" wrapText="1"/>
    </xf>
    <xf numFmtId="0" fontId="7" fillId="0" borderId="18" xfId="0" applyFont="1" applyFill="1" applyBorder="1" applyAlignment="1">
      <alignment vertical="top" wrapText="1"/>
    </xf>
    <xf numFmtId="0" fontId="9" fillId="0" borderId="5" xfId="0" applyFont="1" applyFill="1" applyBorder="1" applyAlignment="1">
      <alignment vertical="center" wrapText="1"/>
    </xf>
    <xf numFmtId="0" fontId="9" fillId="0" borderId="18" xfId="0" applyFont="1" applyFill="1" applyBorder="1" applyAlignment="1">
      <alignment vertical="center" wrapText="1"/>
    </xf>
    <xf numFmtId="0" fontId="7" fillId="0" borderId="18" xfId="15" applyFont="1" applyFill="1" applyBorder="1" applyAlignment="1">
      <alignment vertical="top"/>
      <protection/>
    </xf>
    <xf numFmtId="49" fontId="9" fillId="2" borderId="11" xfId="0" applyNumberFormat="1" applyFont="1" applyFill="1" applyBorder="1" applyAlignment="1">
      <alignment horizontal="center" vertical="center" wrapText="1"/>
    </xf>
    <xf numFmtId="49" fontId="9" fillId="0" borderId="5" xfId="0" applyNumberFormat="1" applyFont="1" applyFill="1" applyBorder="1" applyAlignment="1">
      <alignment vertical="center" wrapText="1"/>
    </xf>
    <xf numFmtId="49" fontId="7" fillId="0" borderId="13" xfId="0" applyNumberFormat="1" applyFont="1" applyFill="1" applyBorder="1" applyAlignment="1">
      <alignment vertical="top" wrapText="1"/>
    </xf>
    <xf numFmtId="0" fontId="7" fillId="0" borderId="19" xfId="15" applyFont="1" applyFill="1" applyBorder="1" applyAlignment="1">
      <alignment vertical="top" wrapText="1"/>
      <protection/>
    </xf>
    <xf numFmtId="41" fontId="5" fillId="0" borderId="13" xfId="19" applyNumberFormat="1" applyFont="1" applyFill="1" applyBorder="1" applyAlignment="1">
      <alignment vertical="top"/>
    </xf>
    <xf numFmtId="41" fontId="5" fillId="0" borderId="15" xfId="19" applyNumberFormat="1" applyFont="1" applyFill="1" applyBorder="1" applyAlignment="1">
      <alignment vertical="top"/>
    </xf>
    <xf numFmtId="9" fontId="7" fillId="0" borderId="13" xfId="22" applyFont="1" applyFill="1" applyBorder="1" applyAlignment="1">
      <alignment horizontal="right" vertical="top"/>
    </xf>
    <xf numFmtId="49" fontId="7" fillId="0" borderId="13" xfId="0" applyNumberFormat="1" applyFont="1" applyFill="1" applyBorder="1" applyAlignment="1">
      <alignment horizontal="center" vertical="top" wrapText="1"/>
    </xf>
    <xf numFmtId="49" fontId="7" fillId="0" borderId="13" xfId="0" applyNumberFormat="1" applyFont="1" applyFill="1" applyBorder="1" applyAlignment="1">
      <alignment horizontal="left" vertical="top" wrapText="1"/>
    </xf>
    <xf numFmtId="0" fontId="7" fillId="0" borderId="19" xfId="0" applyFont="1" applyFill="1" applyBorder="1" applyAlignment="1">
      <alignment vertical="top" wrapText="1"/>
    </xf>
    <xf numFmtId="41" fontId="5" fillId="0" borderId="13" xfId="20" applyNumberFormat="1" applyFont="1" applyFill="1" applyBorder="1" applyAlignment="1">
      <alignment vertical="top"/>
    </xf>
    <xf numFmtId="41" fontId="5" fillId="0" borderId="15" xfId="20" applyNumberFormat="1" applyFont="1" applyFill="1" applyBorder="1" applyAlignment="1">
      <alignment vertical="top"/>
    </xf>
    <xf numFmtId="9" fontId="7" fillId="0" borderId="13" xfId="0" applyNumberFormat="1" applyFont="1" applyFill="1" applyBorder="1" applyAlignment="1">
      <alignment horizontal="right" vertical="top"/>
    </xf>
    <xf numFmtId="3" fontId="9" fillId="2" borderId="13" xfId="0" applyNumberFormat="1" applyFont="1" applyFill="1" applyBorder="1" applyAlignment="1">
      <alignment horizontal="right" vertical="top"/>
    </xf>
    <xf numFmtId="0" fontId="7" fillId="0" borderId="18" xfId="15" applyFont="1" applyFill="1" applyBorder="1" applyAlignment="1">
      <alignment horizontal="center" vertical="center"/>
      <protection/>
    </xf>
    <xf numFmtId="49" fontId="7" fillId="0" borderId="5" xfId="0" applyNumberFormat="1" applyFont="1" applyFill="1" applyBorder="1" applyAlignment="1">
      <alignment horizontal="center" vertical="center" wrapText="1"/>
    </xf>
    <xf numFmtId="41" fontId="5" fillId="0" borderId="5" xfId="19" applyNumberFormat="1" applyFont="1" applyFill="1" applyBorder="1" applyAlignment="1">
      <alignment horizontal="center" vertical="center"/>
    </xf>
    <xf numFmtId="41" fontId="5" fillId="0" borderId="14" xfId="19" applyNumberFormat="1" applyFont="1" applyFill="1" applyBorder="1" applyAlignment="1">
      <alignment horizontal="center" vertical="center"/>
    </xf>
    <xf numFmtId="9" fontId="7" fillId="0" borderId="5" xfId="22"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top"/>
    </xf>
    <xf numFmtId="0" fontId="0" fillId="0" borderId="0" xfId="0" applyFont="1" applyFill="1" applyAlignment="1">
      <alignment vertical="top"/>
    </xf>
    <xf numFmtId="9" fontId="7" fillId="3" borderId="21" xfId="22" applyFont="1" applyFill="1" applyBorder="1" applyAlignment="1">
      <alignment horizontal="right" vertical="center"/>
    </xf>
    <xf numFmtId="0" fontId="4" fillId="3" borderId="22"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41" fontId="7" fillId="0" borderId="14" xfId="0" applyNumberFormat="1" applyFont="1" applyFill="1" applyBorder="1" applyAlignment="1">
      <alignment horizontal="right" vertical="top" wrapText="1"/>
    </xf>
    <xf numFmtId="41" fontId="7" fillId="0" borderId="18" xfId="0" applyNumberFormat="1" applyFont="1" applyFill="1" applyBorder="1" applyAlignment="1">
      <alignment horizontal="right" vertical="top" wrapText="1"/>
    </xf>
    <xf numFmtId="41" fontId="7" fillId="0" borderId="6" xfId="0" applyNumberFormat="1" applyFont="1" applyFill="1" applyBorder="1" applyAlignment="1">
      <alignment horizontal="right" vertical="top" wrapText="1"/>
    </xf>
    <xf numFmtId="41" fontId="7" fillId="0" borderId="5" xfId="0" applyNumberFormat="1" applyFont="1" applyFill="1" applyBorder="1" applyAlignment="1">
      <alignment horizontal="right" vertical="top" wrapText="1"/>
    </xf>
    <xf numFmtId="41" fontId="7" fillId="0" borderId="18" xfId="0" applyNumberFormat="1" applyFont="1" applyFill="1" applyBorder="1" applyAlignment="1">
      <alignment horizontal="right" vertical="top"/>
    </xf>
    <xf numFmtId="41" fontId="7" fillId="0" borderId="19" xfId="0" applyNumberFormat="1" applyFont="1" applyFill="1" applyBorder="1" applyAlignment="1">
      <alignment horizontal="right" vertical="top" wrapText="1"/>
    </xf>
    <xf numFmtId="41" fontId="7" fillId="0" borderId="23" xfId="0" applyNumberFormat="1" applyFont="1" applyFill="1" applyBorder="1" applyAlignment="1">
      <alignment horizontal="right" vertical="top" wrapText="1"/>
    </xf>
    <xf numFmtId="41" fontId="7" fillId="0" borderId="13" xfId="0" applyNumberFormat="1" applyFont="1" applyFill="1" applyBorder="1" applyAlignment="1">
      <alignment horizontal="right" vertical="top" wrapText="1"/>
    </xf>
    <xf numFmtId="41" fontId="9" fillId="2" borderId="19" xfId="0" applyNumberFormat="1" applyFont="1" applyFill="1" applyBorder="1" applyAlignment="1">
      <alignment/>
    </xf>
    <xf numFmtId="41" fontId="9" fillId="2" borderId="23" xfId="0" applyNumberFormat="1" applyFont="1" applyFill="1" applyBorder="1" applyAlignment="1">
      <alignment/>
    </xf>
    <xf numFmtId="41" fontId="9" fillId="2" borderId="13" xfId="0" applyNumberFormat="1" applyFont="1" applyFill="1" applyBorder="1" applyAlignment="1">
      <alignment/>
    </xf>
    <xf numFmtId="41" fontId="7" fillId="0" borderId="24" xfId="0" applyNumberFormat="1" applyFont="1" applyFill="1" applyBorder="1" applyAlignment="1">
      <alignment horizontal="right" vertical="top"/>
    </xf>
    <xf numFmtId="41" fontId="7" fillId="0" borderId="25" xfId="0" applyNumberFormat="1" applyFont="1" applyFill="1" applyBorder="1" applyAlignment="1">
      <alignment horizontal="right" vertical="top"/>
    </xf>
    <xf numFmtId="41" fontId="7" fillId="0" borderId="4" xfId="0" applyNumberFormat="1" applyFont="1" applyFill="1" applyBorder="1" applyAlignment="1">
      <alignment horizontal="right" vertical="top"/>
    </xf>
    <xf numFmtId="41" fontId="9" fillId="2" borderId="20" xfId="0" applyNumberFormat="1" applyFont="1" applyFill="1" applyBorder="1" applyAlignment="1">
      <alignment horizontal="right" vertical="top"/>
    </xf>
    <xf numFmtId="41" fontId="9" fillId="2" borderId="8" xfId="0" applyNumberFormat="1" applyFont="1" applyFill="1" applyBorder="1" applyAlignment="1">
      <alignment horizontal="right" vertical="top"/>
    </xf>
    <xf numFmtId="41" fontId="9" fillId="2" borderId="11" xfId="0" applyNumberFormat="1" applyFont="1" applyFill="1" applyBorder="1" applyAlignment="1">
      <alignment horizontal="right" vertical="top"/>
    </xf>
    <xf numFmtId="41" fontId="7" fillId="0" borderId="10" xfId="0" applyNumberFormat="1" applyFont="1" applyFill="1" applyBorder="1" applyAlignment="1">
      <alignment horizontal="right" vertical="top"/>
    </xf>
    <xf numFmtId="41" fontId="7" fillId="0" borderId="9" xfId="0" applyNumberFormat="1" applyFont="1" applyFill="1" applyBorder="1" applyAlignment="1">
      <alignment horizontal="right" vertical="top"/>
    </xf>
    <xf numFmtId="41" fontId="7" fillId="0" borderId="7" xfId="0" applyNumberFormat="1" applyFont="1" applyFill="1" applyBorder="1" applyAlignment="1">
      <alignment horizontal="right" vertical="top"/>
    </xf>
    <xf numFmtId="41" fontId="7" fillId="0" borderId="18" xfId="17" applyNumberFormat="1" applyFont="1" applyFill="1" applyBorder="1" applyAlignment="1">
      <alignment horizontal="right" vertical="top"/>
    </xf>
    <xf numFmtId="41" fontId="7" fillId="0" borderId="6" xfId="17" applyNumberFormat="1" applyFont="1" applyFill="1" applyBorder="1" applyAlignment="1">
      <alignment horizontal="right" vertical="top"/>
    </xf>
    <xf numFmtId="41" fontId="7" fillId="0" borderId="5" xfId="17" applyNumberFormat="1" applyFont="1" applyFill="1" applyBorder="1" applyAlignment="1">
      <alignment horizontal="right" vertical="top"/>
    </xf>
    <xf numFmtId="41" fontId="7" fillId="0" borderId="19" xfId="17" applyNumberFormat="1" applyFont="1" applyFill="1" applyBorder="1" applyAlignment="1">
      <alignment horizontal="right" vertical="top"/>
    </xf>
    <xf numFmtId="41" fontId="7" fillId="0" borderId="23" xfId="17" applyNumberFormat="1" applyFont="1" applyFill="1" applyBorder="1" applyAlignment="1">
      <alignment horizontal="right" vertical="top"/>
    </xf>
    <xf numFmtId="41" fontId="7" fillId="0" borderId="13" xfId="17" applyNumberFormat="1" applyFont="1" applyFill="1" applyBorder="1" applyAlignment="1">
      <alignment horizontal="right" vertical="top"/>
    </xf>
    <xf numFmtId="41" fontId="7" fillId="0" borderId="19" xfId="0" applyNumberFormat="1" applyFont="1" applyFill="1" applyBorder="1" applyAlignment="1">
      <alignment horizontal="right" vertical="top"/>
    </xf>
    <xf numFmtId="41" fontId="7" fillId="0" borderId="18" xfId="17" applyNumberFormat="1" applyFont="1" applyFill="1" applyBorder="1" applyAlignment="1">
      <alignment horizontal="center" vertical="center"/>
    </xf>
    <xf numFmtId="41" fontId="7" fillId="0" borderId="6" xfId="17" applyNumberFormat="1" applyFont="1" applyFill="1" applyBorder="1" applyAlignment="1">
      <alignment horizontal="center" vertical="center"/>
    </xf>
    <xf numFmtId="41" fontId="7" fillId="0" borderId="5" xfId="17" applyNumberFormat="1" applyFont="1" applyFill="1" applyBorder="1" applyAlignment="1">
      <alignment horizontal="center" vertical="center"/>
    </xf>
    <xf numFmtId="41" fontId="7" fillId="0" borderId="18" xfId="0" applyNumberFormat="1" applyFont="1" applyFill="1" applyBorder="1" applyAlignment="1">
      <alignment horizontal="center" vertical="center"/>
    </xf>
    <xf numFmtId="41" fontId="9" fillId="2" borderId="11" xfId="17" applyNumberFormat="1" applyFont="1" applyFill="1" applyBorder="1" applyAlignment="1">
      <alignment horizontal="right" vertical="top"/>
    </xf>
    <xf numFmtId="41" fontId="9" fillId="2" borderId="20" xfId="17" applyNumberFormat="1" applyFont="1" applyFill="1" applyBorder="1" applyAlignment="1">
      <alignment horizontal="right" vertical="top"/>
    </xf>
    <xf numFmtId="41" fontId="7" fillId="0" borderId="6" xfId="0" applyNumberFormat="1" applyFont="1" applyFill="1" applyBorder="1" applyAlignment="1">
      <alignment horizontal="right" vertical="top"/>
    </xf>
    <xf numFmtId="41" fontId="7" fillId="0" borderId="5" xfId="0" applyNumberFormat="1" applyFont="1" applyFill="1" applyBorder="1" applyAlignment="1">
      <alignment horizontal="right" vertical="top"/>
    </xf>
    <xf numFmtId="41" fontId="9" fillId="2" borderId="19" xfId="0" applyNumberFormat="1" applyFont="1" applyFill="1" applyBorder="1" applyAlignment="1">
      <alignment horizontal="right" vertical="top"/>
    </xf>
    <xf numFmtId="41" fontId="9" fillId="2" borderId="23" xfId="0" applyNumberFormat="1" applyFont="1" applyFill="1" applyBorder="1" applyAlignment="1">
      <alignment horizontal="right" vertical="top"/>
    </xf>
    <xf numFmtId="41" fontId="9" fillId="2" borderId="13" xfId="0" applyNumberFormat="1" applyFont="1" applyFill="1" applyBorder="1" applyAlignment="1">
      <alignment horizontal="right" vertical="top"/>
    </xf>
    <xf numFmtId="41" fontId="0" fillId="0" borderId="18" xfId="0" applyNumberFormat="1" applyFont="1" applyFill="1" applyBorder="1" applyAlignment="1">
      <alignment/>
    </xf>
    <xf numFmtId="41" fontId="0" fillId="0" borderId="6" xfId="0" applyNumberFormat="1" applyFont="1" applyFill="1" applyBorder="1" applyAlignment="1">
      <alignment/>
    </xf>
    <xf numFmtId="41" fontId="0" fillId="0" borderId="5" xfId="0" applyNumberFormat="1" applyFont="1" applyFill="1" applyBorder="1" applyAlignment="1">
      <alignment/>
    </xf>
    <xf numFmtId="41" fontId="9" fillId="3" borderId="12" xfId="0" applyNumberFormat="1" applyFont="1" applyFill="1" applyBorder="1" applyAlignment="1">
      <alignment horizontal="right" vertical="center"/>
    </xf>
    <xf numFmtId="41" fontId="18" fillId="3" borderId="26" xfId="0" applyNumberFormat="1" applyFont="1" applyFill="1" applyBorder="1" applyAlignment="1">
      <alignment horizontal="left" vertical="center"/>
    </xf>
    <xf numFmtId="41" fontId="3" fillId="3" borderId="27" xfId="0" applyNumberFormat="1" applyFont="1" applyFill="1" applyBorder="1" applyAlignment="1">
      <alignment horizontal="right" vertical="center"/>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29" xfId="0" applyFont="1" applyBorder="1" applyAlignment="1">
      <alignment horizontal="left" vertical="center" wrapText="1"/>
    </xf>
    <xf numFmtId="0" fontId="4" fillId="0" borderId="29" xfId="0" applyFont="1" applyFill="1" applyBorder="1" applyAlignment="1">
      <alignment vertical="center" wrapText="1"/>
    </xf>
    <xf numFmtId="0" fontId="4" fillId="4" borderId="29" xfId="0" applyFont="1" applyFill="1" applyBorder="1" applyAlignment="1">
      <alignment vertical="center" wrapText="1"/>
    </xf>
    <xf numFmtId="0" fontId="20" fillId="0" borderId="30" xfId="0" applyFont="1" applyBorder="1" applyAlignment="1">
      <alignment vertical="center" wrapText="1"/>
    </xf>
    <xf numFmtId="0" fontId="20" fillId="0" borderId="30" xfId="0" applyFont="1" applyFill="1" applyBorder="1" applyAlignment="1">
      <alignment vertical="center" wrapText="1"/>
    </xf>
    <xf numFmtId="0" fontId="21" fillId="0" borderId="30" xfId="0" applyFont="1" applyBorder="1" applyAlignment="1">
      <alignment vertical="center" wrapText="1"/>
    </xf>
    <xf numFmtId="0" fontId="4" fillId="0" borderId="23" xfId="0" applyFont="1" applyFill="1" applyBorder="1" applyAlignment="1">
      <alignment horizontal="left" vertical="top" wrapText="1"/>
    </xf>
    <xf numFmtId="41" fontId="7" fillId="0" borderId="14" xfId="19" applyNumberFormat="1" applyFont="1" applyFill="1" applyBorder="1" applyAlignment="1">
      <alignment horizontal="right" vertical="top"/>
    </xf>
    <xf numFmtId="179" fontId="5" fillId="0" borderId="5" xfId="17" applyNumberFormat="1" applyFont="1" applyFill="1" applyBorder="1" applyAlignment="1">
      <alignment vertical="top"/>
    </xf>
    <xf numFmtId="179" fontId="5" fillId="0" borderId="14" xfId="17" applyNumberFormat="1" applyFont="1" applyFill="1" applyBorder="1" applyAlignment="1">
      <alignment vertical="top"/>
    </xf>
    <xf numFmtId="3" fontId="5" fillId="0" borderId="5" xfId="0" applyNumberFormat="1" applyFont="1" applyFill="1" applyBorder="1" applyAlignment="1">
      <alignment horizontal="right" vertical="top" wrapText="1"/>
    </xf>
    <xf numFmtId="179" fontId="5" fillId="0" borderId="5" xfId="17" applyNumberFormat="1" applyFont="1" applyFill="1" applyBorder="1" applyAlignment="1">
      <alignment horizontal="right" vertical="top"/>
    </xf>
    <xf numFmtId="179" fontId="5" fillId="0" borderId="18" xfId="0" applyNumberFormat="1" applyFont="1" applyFill="1" applyBorder="1" applyAlignment="1">
      <alignment horizontal="right" vertical="top" wrapText="1"/>
    </xf>
    <xf numFmtId="179" fontId="5" fillId="0" borderId="19" xfId="0" applyNumberFormat="1" applyFont="1" applyFill="1" applyBorder="1" applyAlignment="1">
      <alignment horizontal="right" vertical="top" wrapText="1"/>
    </xf>
    <xf numFmtId="179" fontId="23" fillId="2" borderId="19" xfId="0" applyNumberFormat="1" applyFont="1" applyFill="1" applyBorder="1" applyAlignment="1">
      <alignment/>
    </xf>
    <xf numFmtId="179" fontId="5" fillId="0" borderId="24" xfId="0" applyNumberFormat="1" applyFont="1" applyFill="1" applyBorder="1" applyAlignment="1">
      <alignment horizontal="right" vertical="top"/>
    </xf>
    <xf numFmtId="179" fontId="23" fillId="2" borderId="20" xfId="0" applyNumberFormat="1" applyFont="1" applyFill="1" applyBorder="1" applyAlignment="1">
      <alignment horizontal="right" vertical="top"/>
    </xf>
    <xf numFmtId="179" fontId="5" fillId="0" borderId="10" xfId="0" applyNumberFormat="1" applyFont="1" applyFill="1" applyBorder="1" applyAlignment="1">
      <alignment horizontal="right" vertical="top"/>
    </xf>
    <xf numFmtId="179" fontId="5" fillId="0" borderId="18" xfId="17" applyNumberFormat="1" applyFont="1" applyFill="1" applyBorder="1" applyAlignment="1">
      <alignment horizontal="right" vertical="top"/>
    </xf>
    <xf numFmtId="179" fontId="5" fillId="0" borderId="19" xfId="17" applyNumberFormat="1" applyFont="1" applyFill="1" applyBorder="1" applyAlignment="1">
      <alignment horizontal="right" vertical="top"/>
    </xf>
    <xf numFmtId="9" fontId="26" fillId="0" borderId="5" xfId="22" applyNumberFormat="1" applyFont="1" applyFill="1" applyBorder="1" applyAlignment="1">
      <alignment horizontal="right" vertical="top"/>
    </xf>
    <xf numFmtId="179" fontId="5" fillId="0" borderId="18" xfId="17" applyNumberFormat="1" applyFont="1" applyFill="1" applyBorder="1" applyAlignment="1">
      <alignment horizontal="center" vertical="center"/>
    </xf>
    <xf numFmtId="3" fontId="23" fillId="2" borderId="20" xfId="0" applyNumberFormat="1" applyFont="1" applyFill="1" applyBorder="1" applyAlignment="1">
      <alignment horizontal="right" vertical="top"/>
    </xf>
    <xf numFmtId="0" fontId="5" fillId="0" borderId="18" xfId="0" applyFont="1" applyFill="1" applyBorder="1" applyAlignment="1">
      <alignment horizontal="right" vertical="top"/>
    </xf>
    <xf numFmtId="179" fontId="23" fillId="2" borderId="19" xfId="0" applyNumberFormat="1" applyFont="1" applyFill="1" applyBorder="1" applyAlignment="1">
      <alignment horizontal="right" vertical="top"/>
    </xf>
    <xf numFmtId="179" fontId="5" fillId="0" borderId="18" xfId="0" applyNumberFormat="1" applyFont="1" applyFill="1" applyBorder="1" applyAlignment="1">
      <alignment horizontal="right" vertical="top"/>
    </xf>
    <xf numFmtId="179" fontId="2" fillId="0" borderId="18"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vertical="center"/>
    </xf>
    <xf numFmtId="0" fontId="5" fillId="0" borderId="1" xfId="0" applyFont="1" applyFill="1" applyBorder="1" applyAlignment="1">
      <alignment horizontal="center" vertical="center" wrapText="1"/>
    </xf>
    <xf numFmtId="0" fontId="5" fillId="0" borderId="9" xfId="0" applyFont="1" applyFill="1" applyBorder="1" applyAlignment="1">
      <alignment/>
    </xf>
    <xf numFmtId="0" fontId="5" fillId="0" borderId="7" xfId="0" applyFont="1" applyFill="1" applyBorder="1" applyAlignment="1">
      <alignment/>
    </xf>
    <xf numFmtId="0" fontId="5" fillId="0" borderId="10" xfId="0" applyFont="1" applyFill="1" applyBorder="1" applyAlignment="1">
      <alignment/>
    </xf>
    <xf numFmtId="9" fontId="5" fillId="0" borderId="9" xfId="0" applyNumberFormat="1" applyFont="1" applyFill="1" applyBorder="1" applyAlignment="1">
      <alignment/>
    </xf>
    <xf numFmtId="41" fontId="5" fillId="0" borderId="6" xfId="0" applyNumberFormat="1" applyFont="1" applyFill="1" applyBorder="1" applyAlignment="1">
      <alignment horizontal="right" vertical="top" wrapText="1"/>
    </xf>
    <xf numFmtId="41" fontId="5" fillId="0" borderId="5" xfId="0" applyNumberFormat="1" applyFont="1" applyFill="1" applyBorder="1" applyAlignment="1">
      <alignment horizontal="right" vertical="top" wrapText="1"/>
    </xf>
    <xf numFmtId="41" fontId="5" fillId="0" borderId="18" xfId="0" applyNumberFormat="1" applyFont="1" applyFill="1" applyBorder="1" applyAlignment="1">
      <alignment horizontal="right" vertical="top" wrapText="1"/>
    </xf>
    <xf numFmtId="9" fontId="5" fillId="0" borderId="5" xfId="22" applyFont="1" applyFill="1" applyBorder="1" applyAlignment="1">
      <alignment horizontal="right" vertical="top"/>
    </xf>
    <xf numFmtId="41" fontId="5" fillId="0" borderId="23" xfId="0" applyNumberFormat="1" applyFont="1" applyFill="1" applyBorder="1" applyAlignment="1">
      <alignment horizontal="right" vertical="top" wrapText="1"/>
    </xf>
    <xf numFmtId="41" fontId="5" fillId="0" borderId="13" xfId="0" applyNumberFormat="1" applyFont="1" applyFill="1" applyBorder="1" applyAlignment="1">
      <alignment horizontal="right" vertical="top" wrapText="1"/>
    </xf>
    <xf numFmtId="41" fontId="5" fillId="0" borderId="19" xfId="0" applyNumberFormat="1" applyFont="1" applyFill="1" applyBorder="1" applyAlignment="1">
      <alignment horizontal="right" vertical="top" wrapText="1"/>
    </xf>
    <xf numFmtId="9" fontId="5" fillId="0" borderId="13" xfId="22" applyFont="1" applyFill="1" applyBorder="1" applyAlignment="1">
      <alignment horizontal="right" vertical="top"/>
    </xf>
    <xf numFmtId="41" fontId="23" fillId="2" borderId="23" xfId="0" applyNumberFormat="1" applyFont="1" applyFill="1" applyBorder="1" applyAlignment="1">
      <alignment/>
    </xf>
    <xf numFmtId="41" fontId="23" fillId="2" borderId="13" xfId="0" applyNumberFormat="1" applyFont="1" applyFill="1" applyBorder="1" applyAlignment="1">
      <alignment/>
    </xf>
    <xf numFmtId="41" fontId="23" fillId="2" borderId="19" xfId="0" applyNumberFormat="1" applyFont="1" applyFill="1" applyBorder="1" applyAlignment="1">
      <alignment/>
    </xf>
    <xf numFmtId="41" fontId="5" fillId="0" borderId="25" xfId="0" applyNumberFormat="1" applyFont="1" applyFill="1" applyBorder="1" applyAlignment="1">
      <alignment horizontal="right" vertical="top"/>
    </xf>
    <xf numFmtId="41" fontId="5" fillId="0" borderId="4" xfId="0" applyNumberFormat="1" applyFont="1" applyFill="1" applyBorder="1" applyAlignment="1">
      <alignment horizontal="right" vertical="top"/>
    </xf>
    <xf numFmtId="41" fontId="5" fillId="0" borderId="24" xfId="0" applyNumberFormat="1" applyFont="1" applyFill="1" applyBorder="1" applyAlignment="1">
      <alignment horizontal="right" vertical="top"/>
    </xf>
    <xf numFmtId="0" fontId="5" fillId="0" borderId="4" xfId="0" applyFont="1" applyFill="1" applyBorder="1" applyAlignment="1">
      <alignment horizontal="right" vertical="top"/>
    </xf>
    <xf numFmtId="41" fontId="23" fillId="2" borderId="8" xfId="0" applyNumberFormat="1" applyFont="1" applyFill="1" applyBorder="1" applyAlignment="1">
      <alignment horizontal="right" vertical="top"/>
    </xf>
    <xf numFmtId="41" fontId="23" fillId="2" borderId="11" xfId="0" applyNumberFormat="1" applyFont="1" applyFill="1" applyBorder="1" applyAlignment="1">
      <alignment horizontal="right" vertical="top"/>
    </xf>
    <xf numFmtId="41" fontId="23" fillId="2" borderId="20" xfId="0" applyNumberFormat="1" applyFont="1" applyFill="1" applyBorder="1" applyAlignment="1">
      <alignment horizontal="right" vertical="top"/>
    </xf>
    <xf numFmtId="41" fontId="5" fillId="0" borderId="9" xfId="0" applyNumberFormat="1" applyFont="1" applyFill="1" applyBorder="1" applyAlignment="1">
      <alignment horizontal="right" vertical="top"/>
    </xf>
    <xf numFmtId="41" fontId="5" fillId="0" borderId="7" xfId="0" applyNumberFormat="1" applyFont="1" applyFill="1" applyBorder="1" applyAlignment="1">
      <alignment horizontal="right" vertical="top"/>
    </xf>
    <xf numFmtId="41" fontId="5" fillId="0" borderId="10" xfId="0" applyNumberFormat="1" applyFont="1" applyFill="1" applyBorder="1" applyAlignment="1">
      <alignment horizontal="right" vertical="top"/>
    </xf>
    <xf numFmtId="0" fontId="5" fillId="0" borderId="7" xfId="0" applyFont="1" applyFill="1" applyBorder="1" applyAlignment="1">
      <alignment horizontal="right" vertical="top"/>
    </xf>
    <xf numFmtId="41" fontId="5" fillId="0" borderId="6" xfId="17" applyNumberFormat="1" applyFont="1" applyFill="1" applyBorder="1" applyAlignment="1">
      <alignment horizontal="right" vertical="top"/>
    </xf>
    <xf numFmtId="41" fontId="5" fillId="0" borderId="5" xfId="17" applyNumberFormat="1" applyFont="1" applyFill="1" applyBorder="1" applyAlignment="1">
      <alignment horizontal="right" vertical="top"/>
    </xf>
    <xf numFmtId="41" fontId="5" fillId="0" borderId="18" xfId="0" applyNumberFormat="1" applyFont="1" applyFill="1" applyBorder="1" applyAlignment="1">
      <alignment horizontal="right" vertical="top"/>
    </xf>
    <xf numFmtId="9" fontId="5" fillId="0" borderId="5" xfId="22" applyNumberFormat="1" applyFont="1" applyFill="1" applyBorder="1" applyAlignment="1">
      <alignment horizontal="right" vertical="top"/>
    </xf>
    <xf numFmtId="41" fontId="5" fillId="0" borderId="23" xfId="17" applyNumberFormat="1" applyFont="1" applyFill="1" applyBorder="1" applyAlignment="1">
      <alignment horizontal="right" vertical="top"/>
    </xf>
    <xf numFmtId="41" fontId="5" fillId="0" borderId="13" xfId="17" applyNumberFormat="1" applyFont="1" applyFill="1" applyBorder="1" applyAlignment="1">
      <alignment horizontal="right" vertical="top"/>
    </xf>
    <xf numFmtId="41" fontId="5" fillId="0" borderId="19" xfId="0" applyNumberFormat="1" applyFont="1" applyFill="1" applyBorder="1" applyAlignment="1">
      <alignment horizontal="right" vertical="top"/>
    </xf>
    <xf numFmtId="9" fontId="5" fillId="0" borderId="13" xfId="22" applyNumberFormat="1" applyFont="1" applyFill="1" applyBorder="1" applyAlignment="1">
      <alignment horizontal="right" vertical="top"/>
    </xf>
    <xf numFmtId="41" fontId="5" fillId="0" borderId="6" xfId="17" applyNumberFormat="1" applyFont="1" applyFill="1" applyBorder="1" applyAlignment="1">
      <alignment horizontal="center" vertical="center"/>
    </xf>
    <xf numFmtId="41" fontId="5" fillId="0" borderId="5" xfId="17" applyNumberFormat="1" applyFont="1" applyFill="1" applyBorder="1" applyAlignment="1">
      <alignment horizontal="center" vertical="center"/>
    </xf>
    <xf numFmtId="9" fontId="5" fillId="0" borderId="5" xfId="22" applyNumberFormat="1" applyFont="1" applyFill="1" applyBorder="1" applyAlignment="1">
      <alignment horizontal="center" vertical="center"/>
    </xf>
    <xf numFmtId="41" fontId="23" fillId="2" borderId="11" xfId="17" applyNumberFormat="1" applyFont="1" applyFill="1" applyBorder="1" applyAlignment="1">
      <alignment horizontal="right" vertical="top"/>
    </xf>
    <xf numFmtId="41" fontId="23" fillId="2" borderId="20" xfId="17" applyNumberFormat="1" applyFont="1" applyFill="1" applyBorder="1" applyAlignment="1">
      <alignment horizontal="right" vertical="top"/>
    </xf>
    <xf numFmtId="41" fontId="5" fillId="0" borderId="6" xfId="0" applyNumberFormat="1" applyFont="1" applyFill="1" applyBorder="1" applyAlignment="1">
      <alignment horizontal="right" vertical="top"/>
    </xf>
    <xf numFmtId="41" fontId="5" fillId="0" borderId="5" xfId="0" applyNumberFormat="1" applyFont="1" applyFill="1" applyBorder="1" applyAlignment="1">
      <alignment horizontal="right" vertical="top"/>
    </xf>
    <xf numFmtId="0" fontId="5" fillId="0" borderId="5" xfId="0" applyFont="1" applyFill="1" applyBorder="1" applyAlignment="1">
      <alignment horizontal="right" vertical="top"/>
    </xf>
    <xf numFmtId="9" fontId="5" fillId="0" borderId="5" xfId="0" applyNumberFormat="1" applyFont="1" applyFill="1" applyBorder="1" applyAlignment="1">
      <alignment horizontal="right" vertical="top"/>
    </xf>
    <xf numFmtId="9" fontId="5" fillId="0" borderId="13" xfId="0" applyNumberFormat="1" applyFont="1" applyFill="1" applyBorder="1" applyAlignment="1">
      <alignment horizontal="right" vertical="top"/>
    </xf>
    <xf numFmtId="41" fontId="23" fillId="2" borderId="23" xfId="0" applyNumberFormat="1" applyFont="1" applyFill="1" applyBorder="1" applyAlignment="1">
      <alignment horizontal="right" vertical="top"/>
    </xf>
    <xf numFmtId="41" fontId="23" fillId="2" borderId="13" xfId="0" applyNumberFormat="1" applyFont="1" applyFill="1" applyBorder="1" applyAlignment="1">
      <alignment horizontal="right" vertical="top"/>
    </xf>
    <xf numFmtId="41" fontId="23" fillId="2" borderId="19" xfId="0" applyNumberFormat="1" applyFont="1" applyFill="1" applyBorder="1" applyAlignment="1">
      <alignment horizontal="right" vertical="top"/>
    </xf>
    <xf numFmtId="41" fontId="2" fillId="0" borderId="6" xfId="0" applyNumberFormat="1" applyFont="1" applyFill="1" applyBorder="1" applyAlignment="1">
      <alignment/>
    </xf>
    <xf numFmtId="41" fontId="2" fillId="0" borderId="5" xfId="0" applyNumberFormat="1" applyFont="1" applyFill="1" applyBorder="1" applyAlignment="1">
      <alignment/>
    </xf>
    <xf numFmtId="41" fontId="23" fillId="3" borderId="12" xfId="0" applyNumberFormat="1" applyFont="1" applyFill="1" applyBorder="1" applyAlignment="1">
      <alignment horizontal="right" vertical="center"/>
    </xf>
    <xf numFmtId="41" fontId="24" fillId="3" borderId="26" xfId="0" applyNumberFormat="1" applyFont="1" applyFill="1" applyBorder="1" applyAlignment="1">
      <alignment horizontal="left" vertical="center"/>
    </xf>
    <xf numFmtId="41" fontId="25" fillId="3" borderId="27" xfId="0" applyNumberFormat="1" applyFont="1" applyFill="1" applyBorder="1" applyAlignment="1">
      <alignment horizontal="right" vertical="center"/>
    </xf>
    <xf numFmtId="9" fontId="5" fillId="3" borderId="21" xfId="22" applyFont="1" applyFill="1" applyBorder="1" applyAlignment="1">
      <alignment horizontal="right" vertical="center"/>
    </xf>
    <xf numFmtId="0" fontId="5" fillId="0" borderId="0" xfId="0" applyFont="1" applyFill="1" applyBorder="1" applyAlignment="1">
      <alignment vertical="center"/>
    </xf>
    <xf numFmtId="0" fontId="5" fillId="0" borderId="0" xfId="0" applyNumberFormat="1" applyFont="1" applyFill="1" applyAlignment="1">
      <alignment/>
    </xf>
    <xf numFmtId="0" fontId="5" fillId="0" borderId="0" xfId="0" applyNumberFormat="1" applyFont="1" applyFill="1" applyBorder="1" applyAlignment="1">
      <alignment/>
    </xf>
    <xf numFmtId="0" fontId="2" fillId="0" borderId="0" xfId="0" applyFont="1" applyFill="1" applyAlignment="1">
      <alignment wrapText="1"/>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18" xfId="0" applyFont="1" applyFill="1" applyBorder="1" applyAlignment="1">
      <alignment vertical="center" wrapText="1"/>
    </xf>
    <xf numFmtId="0" fontId="4" fillId="0" borderId="31" xfId="0" applyFont="1" applyFill="1" applyBorder="1" applyAlignment="1">
      <alignment wrapText="1"/>
    </xf>
    <xf numFmtId="49" fontId="7" fillId="0" borderId="32" xfId="0" applyNumberFormat="1" applyFont="1" applyFill="1" applyBorder="1" applyAlignment="1">
      <alignment horizontal="center" vertical="top" wrapText="1"/>
    </xf>
    <xf numFmtId="0" fontId="4" fillId="0" borderId="14" xfId="0" applyFont="1" applyBorder="1" applyAlignment="1">
      <alignment vertical="center" wrapText="1"/>
    </xf>
    <xf numFmtId="0" fontId="4" fillId="0" borderId="14" xfId="0" applyFont="1" applyBorder="1" applyAlignment="1">
      <alignment horizontal="left" vertical="center" wrapText="1"/>
    </xf>
    <xf numFmtId="49" fontId="7" fillId="0" borderId="32" xfId="0" applyNumberFormat="1" applyFont="1" applyFill="1" applyBorder="1" applyAlignment="1">
      <alignment vertical="top" wrapText="1"/>
    </xf>
    <xf numFmtId="49" fontId="7" fillId="0" borderId="33" xfId="0" applyNumberFormat="1" applyFont="1" applyFill="1" applyBorder="1" applyAlignment="1">
      <alignment vertical="top" wrapText="1"/>
    </xf>
    <xf numFmtId="0" fontId="4" fillId="0" borderId="15" xfId="0" applyFont="1" applyBorder="1" applyAlignment="1">
      <alignment vertical="center" wrapText="1"/>
    </xf>
    <xf numFmtId="0" fontId="7" fillId="2" borderId="33" xfId="0" applyFont="1" applyFill="1" applyBorder="1" applyAlignment="1">
      <alignment horizontal="center" vertical="center" wrapText="1"/>
    </xf>
    <xf numFmtId="0" fontId="4" fillId="0" borderId="14" xfId="0" applyFont="1" applyFill="1" applyBorder="1" applyAlignment="1">
      <alignment vertical="center" wrapText="1"/>
    </xf>
    <xf numFmtId="0" fontId="7" fillId="2" borderId="16" xfId="0" applyFont="1" applyFill="1" applyBorder="1" applyAlignment="1">
      <alignment horizontal="center" vertical="center" wrapText="1"/>
    </xf>
    <xf numFmtId="49" fontId="7" fillId="0" borderId="33" xfId="0" applyNumberFormat="1" applyFont="1" applyFill="1" applyBorder="1" applyAlignment="1">
      <alignment horizontal="center" vertical="top" wrapText="1"/>
    </xf>
    <xf numFmtId="49" fontId="7" fillId="0" borderId="32" xfId="0" applyNumberFormat="1" applyFont="1" applyFill="1" applyBorder="1" applyAlignment="1">
      <alignment horizontal="center" vertical="center" wrapText="1"/>
    </xf>
    <xf numFmtId="49" fontId="7" fillId="0" borderId="32" xfId="0" applyNumberFormat="1" applyFont="1" applyFill="1" applyBorder="1" applyAlignment="1">
      <alignment horizontal="left" vertical="top" wrapText="1"/>
    </xf>
    <xf numFmtId="49" fontId="7" fillId="0" borderId="33" xfId="0" applyNumberFormat="1" applyFont="1" applyFill="1" applyBorder="1" applyAlignment="1">
      <alignment horizontal="left" vertical="top" wrapText="1"/>
    </xf>
    <xf numFmtId="0" fontId="4" fillId="0" borderId="15" xfId="0" applyFont="1" applyFill="1" applyBorder="1" applyAlignment="1">
      <alignment vertical="center" wrapText="1"/>
    </xf>
    <xf numFmtId="0" fontId="7" fillId="0" borderId="32" xfId="0" applyFont="1" applyFill="1" applyBorder="1" applyAlignment="1">
      <alignment vertical="center" wrapText="1"/>
    </xf>
    <xf numFmtId="49" fontId="7" fillId="2" borderId="16" xfId="0" applyNumberFormat="1" applyFont="1" applyFill="1" applyBorder="1" applyAlignment="1">
      <alignment horizontal="center" vertical="center" wrapText="1"/>
    </xf>
    <xf numFmtId="49" fontId="7" fillId="0" borderId="32" xfId="0" applyNumberFormat="1" applyFont="1" applyFill="1" applyBorder="1" applyAlignment="1">
      <alignment vertical="center" wrapText="1"/>
    </xf>
    <xf numFmtId="0" fontId="4" fillId="3" borderId="34" xfId="0" applyFont="1" applyFill="1" applyBorder="1" applyAlignment="1">
      <alignment vertical="center" wrapText="1"/>
    </xf>
    <xf numFmtId="180" fontId="23" fillId="3" borderId="1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9" fontId="22" fillId="0" borderId="5" xfId="0" applyNumberFormat="1" applyFont="1" applyFill="1" applyBorder="1" applyAlignment="1">
      <alignment horizontal="right" vertical="top"/>
    </xf>
    <xf numFmtId="179" fontId="9" fillId="2" borderId="16" xfId="17"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xf>
    <xf numFmtId="179" fontId="23" fillId="2" borderId="8" xfId="0" applyNumberFormat="1" applyFont="1" applyFill="1" applyBorder="1" applyAlignment="1">
      <alignment horizontal="right" vertical="center"/>
    </xf>
    <xf numFmtId="41" fontId="23" fillId="2" borderId="8" xfId="0" applyNumberFormat="1" applyFont="1" applyFill="1" applyBorder="1" applyAlignment="1">
      <alignment horizontal="right" vertical="center"/>
    </xf>
    <xf numFmtId="41" fontId="23" fillId="2" borderId="11" xfId="0" applyNumberFormat="1" applyFont="1" applyFill="1" applyBorder="1" applyAlignment="1">
      <alignment horizontal="right" vertical="center"/>
    </xf>
    <xf numFmtId="41" fontId="23" fillId="2" borderId="20" xfId="17" applyNumberFormat="1" applyFont="1" applyFill="1" applyBorder="1" applyAlignment="1">
      <alignment horizontal="right" vertical="center"/>
    </xf>
    <xf numFmtId="9" fontId="5" fillId="0" borderId="6" xfId="22" applyFont="1" applyFill="1" applyBorder="1" applyAlignment="1">
      <alignment horizontal="right" vertical="center"/>
    </xf>
    <xf numFmtId="0" fontId="4" fillId="0" borderId="35" xfId="0" applyFont="1" applyFill="1" applyBorder="1" applyAlignment="1">
      <alignment horizontal="left" vertical="center" wrapText="1"/>
    </xf>
    <xf numFmtId="41" fontId="5" fillId="0" borderId="36" xfId="19" applyNumberFormat="1" applyFont="1" applyFill="1" applyBorder="1" applyAlignment="1">
      <alignment vertical="top"/>
    </xf>
    <xf numFmtId="179" fontId="5" fillId="0" borderId="0" xfId="17" applyNumberFormat="1" applyFont="1" applyFill="1" applyBorder="1" applyAlignment="1">
      <alignment horizontal="right" vertical="top"/>
    </xf>
    <xf numFmtId="179" fontId="5" fillId="0" borderId="0" xfId="0" applyNumberFormat="1" applyFont="1" applyFill="1" applyBorder="1" applyAlignment="1">
      <alignment horizontal="right" vertical="top" wrapText="1"/>
    </xf>
    <xf numFmtId="179" fontId="5" fillId="0" borderId="37" xfId="0" applyNumberFormat="1" applyFont="1" applyFill="1" applyBorder="1" applyAlignment="1">
      <alignment horizontal="right" vertical="top" wrapText="1"/>
    </xf>
    <xf numFmtId="41" fontId="5" fillId="0" borderId="18" xfId="17" applyNumberFormat="1" applyFont="1" applyFill="1" applyBorder="1" applyAlignment="1">
      <alignment horizontal="right" vertical="top"/>
    </xf>
    <xf numFmtId="0" fontId="4" fillId="0" borderId="0" xfId="0" applyFont="1" applyFill="1" applyAlignment="1">
      <alignment/>
    </xf>
    <xf numFmtId="41" fontId="5" fillId="0" borderId="36" xfId="19" applyNumberFormat="1" applyFont="1" applyFill="1" applyBorder="1" applyAlignment="1">
      <alignment vertical="top" wrapText="1"/>
    </xf>
    <xf numFmtId="41" fontId="5" fillId="0" borderId="36" xfId="15" applyNumberFormat="1" applyFont="1" applyFill="1" applyBorder="1" applyAlignment="1">
      <alignment vertical="top"/>
      <protection/>
    </xf>
    <xf numFmtId="41" fontId="5" fillId="0" borderId="38" xfId="19" applyNumberFormat="1" applyFont="1" applyFill="1" applyBorder="1" applyAlignment="1">
      <alignment vertical="top"/>
    </xf>
    <xf numFmtId="41" fontId="5" fillId="0" borderId="36" xfId="20" applyNumberFormat="1" applyFont="1" applyFill="1" applyBorder="1" applyAlignment="1">
      <alignment vertical="top"/>
    </xf>
    <xf numFmtId="3" fontId="5" fillId="0" borderId="14" xfId="0" applyNumberFormat="1" applyFont="1" applyFill="1" applyBorder="1" applyAlignment="1">
      <alignment horizontal="right" vertical="top" wrapText="1"/>
    </xf>
    <xf numFmtId="179" fontId="5" fillId="0" borderId="14" xfId="17" applyNumberFormat="1" applyFont="1" applyFill="1" applyBorder="1" applyAlignment="1">
      <alignment horizontal="right" vertical="top"/>
    </xf>
    <xf numFmtId="0" fontId="7" fillId="2" borderId="7" xfId="0" applyFont="1" applyFill="1" applyBorder="1" applyAlignment="1">
      <alignment/>
    </xf>
    <xf numFmtId="0" fontId="7" fillId="2" borderId="10"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0" fontId="5" fillId="2" borderId="7" xfId="0" applyFont="1" applyFill="1" applyBorder="1" applyAlignment="1">
      <alignment/>
    </xf>
    <xf numFmtId="0" fontId="5" fillId="2" borderId="10" xfId="0" applyFont="1" applyFill="1" applyBorder="1" applyAlignment="1">
      <alignment/>
    </xf>
    <xf numFmtId="0" fontId="7" fillId="5" borderId="33" xfId="0" applyFont="1" applyFill="1" applyBorder="1" applyAlignment="1">
      <alignment horizontal="center" vertical="center" wrapText="1"/>
    </xf>
    <xf numFmtId="0" fontId="9" fillId="5" borderId="19" xfId="0" applyFont="1" applyFill="1" applyBorder="1" applyAlignment="1">
      <alignment horizontal="center" vertical="center" wrapText="1"/>
    </xf>
    <xf numFmtId="9" fontId="5" fillId="5" borderId="13" xfId="22" applyFont="1" applyFill="1" applyBorder="1" applyAlignment="1">
      <alignment horizontal="right" vertical="top"/>
    </xf>
    <xf numFmtId="179" fontId="5" fillId="2" borderId="0" xfId="0" applyNumberFormat="1" applyFont="1" applyFill="1" applyBorder="1" applyAlignment="1">
      <alignment horizontal="right" vertical="top"/>
    </xf>
    <xf numFmtId="41" fontId="5" fillId="2" borderId="18" xfId="0" applyNumberFormat="1" applyFont="1" applyFill="1" applyBorder="1" applyAlignment="1">
      <alignment horizontal="right" vertical="top"/>
    </xf>
    <xf numFmtId="41" fontId="5" fillId="2" borderId="5" xfId="0" applyNumberFormat="1" applyFont="1" applyFill="1" applyBorder="1" applyAlignment="1">
      <alignment horizontal="right" vertical="top"/>
    </xf>
    <xf numFmtId="0" fontId="5" fillId="2" borderId="5" xfId="0" applyFont="1" applyFill="1" applyBorder="1" applyAlignment="1">
      <alignment horizontal="right" vertical="top"/>
    </xf>
    <xf numFmtId="0" fontId="7" fillId="2" borderId="32" xfId="0" applyFont="1" applyFill="1" applyBorder="1" applyAlignment="1">
      <alignment vertical="center" wrapText="1"/>
    </xf>
    <xf numFmtId="0" fontId="7" fillId="2" borderId="18" xfId="0" applyFont="1" applyFill="1" applyBorder="1" applyAlignment="1">
      <alignment vertical="center" wrapText="1"/>
    </xf>
    <xf numFmtId="49" fontId="7" fillId="2" borderId="32" xfId="0" applyNumberFormat="1" applyFont="1" applyFill="1" applyBorder="1" applyAlignment="1">
      <alignment vertical="center" wrapText="1"/>
    </xf>
    <xf numFmtId="49" fontId="7" fillId="5" borderId="33" xfId="0" applyNumberFormat="1" applyFont="1" applyFill="1" applyBorder="1" applyAlignment="1">
      <alignment horizontal="center" vertical="center" wrapText="1"/>
    </xf>
    <xf numFmtId="0" fontId="5" fillId="2" borderId="39" xfId="0" applyFont="1" applyFill="1" applyBorder="1" applyAlignment="1">
      <alignment/>
    </xf>
    <xf numFmtId="0" fontId="5" fillId="2" borderId="14" xfId="0" applyFont="1" applyFill="1" applyBorder="1" applyAlignment="1">
      <alignment horizontal="right" vertical="top"/>
    </xf>
    <xf numFmtId="0" fontId="5" fillId="0" borderId="0" xfId="0" applyFont="1" applyFill="1" applyBorder="1" applyAlignment="1">
      <alignment/>
    </xf>
    <xf numFmtId="0" fontId="7" fillId="0" borderId="18" xfId="15" applyFont="1" applyFill="1" applyBorder="1" applyAlignment="1">
      <alignment horizontal="left" vertical="center"/>
      <protection/>
    </xf>
    <xf numFmtId="0" fontId="7" fillId="0" borderId="18" xfId="15" applyFont="1" applyFill="1" applyBorder="1" applyAlignment="1">
      <alignment horizontal="left" vertical="center" wrapText="1"/>
      <protection/>
    </xf>
    <xf numFmtId="0" fontId="7" fillId="0" borderId="19" xfId="15" applyFont="1" applyFill="1" applyBorder="1" applyAlignment="1">
      <alignment horizontal="left" vertical="center" wrapText="1"/>
      <protection/>
    </xf>
    <xf numFmtId="0" fontId="7" fillId="0" borderId="18" xfId="16" applyFont="1" applyFill="1" applyBorder="1" applyAlignment="1">
      <alignment horizontal="left" vertical="center" wrapText="1"/>
      <protection/>
    </xf>
    <xf numFmtId="0" fontId="7" fillId="0" borderId="18" xfId="16" applyFont="1" applyFill="1" applyBorder="1" applyAlignment="1">
      <alignment vertical="center" wrapText="1"/>
      <protection/>
    </xf>
    <xf numFmtId="0" fontId="7" fillId="0" borderId="19"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8" xfId="15" applyFont="1" applyFill="1" applyBorder="1" applyAlignment="1">
      <alignment vertical="center"/>
      <protection/>
    </xf>
    <xf numFmtId="179" fontId="5" fillId="0" borderId="36" xfId="17" applyNumberFormat="1" applyFont="1" applyFill="1" applyBorder="1" applyAlignment="1">
      <alignment horizontal="right" vertical="top"/>
    </xf>
    <xf numFmtId="179" fontId="23" fillId="5" borderId="38" xfId="17" applyNumberFormat="1" applyFont="1" applyFill="1" applyBorder="1" applyAlignment="1">
      <alignment horizontal="right" vertical="top"/>
    </xf>
    <xf numFmtId="3" fontId="5" fillId="0" borderId="36" xfId="0" applyNumberFormat="1" applyFont="1" applyFill="1" applyBorder="1" applyAlignment="1">
      <alignment horizontal="right" vertical="top" wrapText="1"/>
    </xf>
    <xf numFmtId="3" fontId="23" fillId="5" borderId="13" xfId="0" applyNumberFormat="1" applyFont="1" applyFill="1" applyBorder="1" applyAlignment="1">
      <alignment vertical="top"/>
    </xf>
    <xf numFmtId="3" fontId="23" fillId="5" borderId="15" xfId="0" applyNumberFormat="1" applyFont="1" applyFill="1" applyBorder="1" applyAlignment="1">
      <alignment vertical="top"/>
    </xf>
    <xf numFmtId="179" fontId="23" fillId="5" borderId="37" xfId="0" applyNumberFormat="1" applyFont="1" applyFill="1" applyBorder="1" applyAlignment="1">
      <alignment vertical="top"/>
    </xf>
    <xf numFmtId="41" fontId="23" fillId="5" borderId="19" xfId="0" applyNumberFormat="1" applyFont="1" applyFill="1" applyBorder="1" applyAlignment="1">
      <alignment vertical="top"/>
    </xf>
    <xf numFmtId="41" fontId="23" fillId="5" borderId="13" xfId="0" applyNumberFormat="1" applyFont="1" applyFill="1" applyBorder="1" applyAlignment="1">
      <alignment vertical="top"/>
    </xf>
    <xf numFmtId="179" fontId="5" fillId="2" borderId="36" xfId="17" applyNumberFormat="1" applyFont="1" applyFill="1" applyBorder="1" applyAlignment="1">
      <alignment horizontal="right" vertical="top"/>
    </xf>
    <xf numFmtId="41" fontId="5" fillId="0" borderId="5" xfId="19" applyNumberFormat="1" applyFont="1" applyFill="1" applyBorder="1" applyAlignment="1">
      <alignment horizontal="center" vertical="top"/>
    </xf>
    <xf numFmtId="41" fontId="5" fillId="0" borderId="14" xfId="19" applyNumberFormat="1" applyFont="1" applyFill="1" applyBorder="1" applyAlignment="1">
      <alignment horizontal="center" vertical="top"/>
    </xf>
    <xf numFmtId="41" fontId="5" fillId="0" borderId="36" xfId="19" applyNumberFormat="1" applyFont="1" applyFill="1" applyBorder="1" applyAlignment="1">
      <alignment horizontal="center" vertical="top"/>
    </xf>
    <xf numFmtId="179" fontId="5" fillId="0" borderId="0" xfId="17" applyNumberFormat="1" applyFont="1" applyFill="1" applyBorder="1" applyAlignment="1">
      <alignment horizontal="center" vertical="top"/>
    </xf>
    <xf numFmtId="41" fontId="5" fillId="0" borderId="18" xfId="17" applyNumberFormat="1" applyFont="1" applyFill="1" applyBorder="1" applyAlignment="1">
      <alignment horizontal="center" vertical="top"/>
    </xf>
    <xf numFmtId="41" fontId="5" fillId="0" borderId="5" xfId="17" applyNumberFormat="1" applyFont="1" applyFill="1" applyBorder="1" applyAlignment="1">
      <alignment horizontal="center" vertical="top"/>
    </xf>
    <xf numFmtId="9" fontId="5" fillId="0" borderId="5" xfId="22" applyNumberFormat="1" applyFont="1" applyFill="1" applyBorder="1" applyAlignment="1">
      <alignment horizontal="center" vertical="top"/>
    </xf>
    <xf numFmtId="41" fontId="5" fillId="0" borderId="38" xfId="20" applyNumberFormat="1" applyFont="1" applyFill="1" applyBorder="1" applyAlignment="1">
      <alignment vertical="top"/>
    </xf>
    <xf numFmtId="3" fontId="23" fillId="5" borderId="13" xfId="0" applyNumberFormat="1" applyFont="1" applyFill="1" applyBorder="1" applyAlignment="1">
      <alignment horizontal="right" vertical="top"/>
    </xf>
    <xf numFmtId="3" fontId="23" fillId="5" borderId="15" xfId="0" applyNumberFormat="1" applyFont="1" applyFill="1" applyBorder="1" applyAlignment="1">
      <alignment horizontal="right" vertical="top"/>
    </xf>
    <xf numFmtId="3" fontId="23" fillId="5" borderId="38" xfId="0" applyNumberFormat="1" applyFont="1" applyFill="1" applyBorder="1" applyAlignment="1">
      <alignment horizontal="right" vertical="top"/>
    </xf>
    <xf numFmtId="3" fontId="23" fillId="5" borderId="37" xfId="0" applyNumberFormat="1" applyFont="1" applyFill="1" applyBorder="1" applyAlignment="1">
      <alignment horizontal="right" vertical="top"/>
    </xf>
    <xf numFmtId="41" fontId="23" fillId="5" borderId="19" xfId="0" applyNumberFormat="1" applyFont="1" applyFill="1" applyBorder="1" applyAlignment="1">
      <alignment horizontal="right" vertical="top"/>
    </xf>
    <xf numFmtId="41" fontId="23" fillId="5" borderId="13" xfId="17" applyNumberFormat="1" applyFont="1" applyFill="1" applyBorder="1" applyAlignment="1">
      <alignment horizontal="right" vertical="top"/>
    </xf>
    <xf numFmtId="41" fontId="23" fillId="5" borderId="19" xfId="17" applyNumberFormat="1" applyFont="1" applyFill="1" applyBorder="1" applyAlignment="1">
      <alignment horizontal="right" vertical="top"/>
    </xf>
    <xf numFmtId="9" fontId="5" fillId="5" borderId="13" xfId="22" applyNumberFormat="1" applyFont="1" applyFill="1" applyBorder="1" applyAlignment="1">
      <alignment horizontal="right" vertical="top"/>
    </xf>
    <xf numFmtId="0" fontId="22" fillId="5" borderId="37" xfId="0" applyFont="1" applyFill="1" applyBorder="1" applyAlignment="1">
      <alignment vertical="top"/>
    </xf>
    <xf numFmtId="0" fontId="5" fillId="2" borderId="0" xfId="0" applyFont="1" applyFill="1" applyBorder="1" applyAlignment="1">
      <alignment horizontal="right" vertical="top"/>
    </xf>
    <xf numFmtId="0" fontId="22" fillId="2" borderId="0" xfId="0" applyFont="1" applyFill="1" applyAlignment="1">
      <alignment vertical="top"/>
    </xf>
    <xf numFmtId="41" fontId="5" fillId="0" borderId="36" xfId="0" applyNumberFormat="1" applyFont="1" applyFill="1" applyBorder="1" applyAlignment="1">
      <alignment horizontal="right" vertical="top" wrapText="1"/>
    </xf>
    <xf numFmtId="179" fontId="23" fillId="5" borderId="37" xfId="0" applyNumberFormat="1" applyFont="1" applyFill="1" applyBorder="1" applyAlignment="1">
      <alignment horizontal="right" vertical="top"/>
    </xf>
    <xf numFmtId="41" fontId="23" fillId="5" borderId="13" xfId="0" applyNumberFormat="1" applyFont="1" applyFill="1" applyBorder="1" applyAlignment="1">
      <alignment horizontal="right" vertical="top"/>
    </xf>
    <xf numFmtId="9" fontId="5" fillId="5" borderId="13" xfId="0" applyNumberFormat="1" applyFont="1" applyFill="1" applyBorder="1" applyAlignment="1">
      <alignment horizontal="right" vertical="top"/>
    </xf>
    <xf numFmtId="0" fontId="22" fillId="0" borderId="0" xfId="0" applyFont="1" applyFill="1" applyAlignment="1">
      <alignment vertical="top"/>
    </xf>
    <xf numFmtId="179" fontId="5" fillId="0" borderId="36" xfId="17" applyNumberFormat="1" applyFont="1" applyFill="1" applyBorder="1" applyAlignment="1">
      <alignment vertical="top"/>
    </xf>
    <xf numFmtId="0" fontId="7" fillId="0" borderId="14" xfId="0" applyFont="1" applyBorder="1" applyAlignment="1">
      <alignment vertical="top" wrapText="1"/>
    </xf>
    <xf numFmtId="0" fontId="7" fillId="0" borderId="14" xfId="0" applyFont="1" applyBorder="1" applyAlignment="1">
      <alignment horizontal="left" vertical="top" wrapText="1"/>
    </xf>
    <xf numFmtId="0" fontId="7" fillId="0" borderId="15" xfId="0" applyFont="1" applyBorder="1" applyAlignment="1">
      <alignment vertical="top" wrapText="1"/>
    </xf>
    <xf numFmtId="179" fontId="29" fillId="5" borderId="15" xfId="17" applyNumberFormat="1" applyFont="1" applyFill="1" applyBorder="1" applyAlignment="1">
      <alignment horizontal="right" vertical="top"/>
    </xf>
    <xf numFmtId="0" fontId="5" fillId="5" borderId="15" xfId="0" applyFont="1" applyFill="1" applyBorder="1" applyAlignment="1">
      <alignment vertical="top" wrapText="1"/>
    </xf>
    <xf numFmtId="179" fontId="5" fillId="2" borderId="14" xfId="17" applyNumberFormat="1" applyFont="1" applyFill="1" applyBorder="1" applyAlignment="1">
      <alignment horizontal="right" vertical="top"/>
    </xf>
    <xf numFmtId="0" fontId="5" fillId="2" borderId="14"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3" fontId="30" fillId="5" borderId="15" xfId="0" applyNumberFormat="1" applyFont="1" applyFill="1" applyBorder="1" applyAlignment="1">
      <alignment horizontal="right" vertical="top"/>
    </xf>
    <xf numFmtId="0" fontId="5" fillId="2" borderId="14" xfId="0" applyFont="1" applyFill="1" applyBorder="1" applyAlignment="1">
      <alignment vertical="top"/>
    </xf>
    <xf numFmtId="179" fontId="30" fillId="5" borderId="15" xfId="17" applyNumberFormat="1" applyFont="1" applyFill="1" applyBorder="1" applyAlignment="1">
      <alignment horizontal="right" vertical="top"/>
    </xf>
    <xf numFmtId="179" fontId="5" fillId="0" borderId="0" xfId="0" applyNumberFormat="1" applyFont="1" applyFill="1" applyBorder="1" applyAlignment="1">
      <alignment vertical="top"/>
    </xf>
    <xf numFmtId="41" fontId="5" fillId="0" borderId="18" xfId="0" applyNumberFormat="1" applyFont="1" applyFill="1" applyBorder="1" applyAlignment="1">
      <alignment vertical="top"/>
    </xf>
    <xf numFmtId="41" fontId="5" fillId="0" borderId="5" xfId="0" applyNumberFormat="1" applyFont="1" applyFill="1" applyBorder="1" applyAlignment="1">
      <alignment vertical="top"/>
    </xf>
    <xf numFmtId="0" fontId="4" fillId="0" borderId="0" xfId="0" applyFont="1" applyFill="1" applyBorder="1" applyAlignment="1">
      <alignment vertical="center" wrapText="1"/>
    </xf>
    <xf numFmtId="0" fontId="7" fillId="0" borderId="19" xfId="0" applyFont="1" applyFill="1" applyBorder="1" applyAlignment="1">
      <alignment horizontal="left" vertical="top" wrapText="1"/>
    </xf>
    <xf numFmtId="179" fontId="5" fillId="0" borderId="13" xfId="17" applyNumberFormat="1" applyFont="1" applyFill="1" applyBorder="1" applyAlignment="1">
      <alignment horizontal="right" vertical="top"/>
    </xf>
    <xf numFmtId="179" fontId="5" fillId="0" borderId="15" xfId="17" applyNumberFormat="1" applyFont="1" applyFill="1" applyBorder="1" applyAlignment="1">
      <alignment horizontal="right" vertical="top"/>
    </xf>
    <xf numFmtId="179" fontId="5" fillId="0" borderId="38" xfId="17" applyNumberFormat="1" applyFont="1" applyFill="1" applyBorder="1" applyAlignment="1">
      <alignment horizontal="right" vertical="top"/>
    </xf>
    <xf numFmtId="179" fontId="5" fillId="0" borderId="15" xfId="17" applyNumberFormat="1" applyFont="1" applyFill="1" applyBorder="1" applyAlignment="1">
      <alignment vertical="top"/>
    </xf>
    <xf numFmtId="0" fontId="7" fillId="0" borderId="19" xfId="16" applyFont="1" applyFill="1" applyBorder="1" applyAlignment="1">
      <alignment vertical="center" wrapText="1"/>
      <protection/>
    </xf>
    <xf numFmtId="180" fontId="23" fillId="3" borderId="21" xfId="0" applyNumberFormat="1" applyFont="1" applyFill="1" applyBorder="1" applyAlignment="1">
      <alignment horizontal="right" vertical="top"/>
    </xf>
    <xf numFmtId="180" fontId="23" fillId="3" borderId="21" xfId="0" applyNumberFormat="1" applyFont="1" applyFill="1" applyBorder="1" applyAlignment="1">
      <alignment vertical="center"/>
    </xf>
    <xf numFmtId="0" fontId="7" fillId="5" borderId="32" xfId="0" applyFont="1" applyFill="1" applyBorder="1" applyAlignment="1">
      <alignment horizontal="center" vertical="center" wrapText="1"/>
    </xf>
    <xf numFmtId="0" fontId="9" fillId="5" borderId="18" xfId="0" applyFont="1" applyFill="1" applyBorder="1" applyAlignment="1">
      <alignment horizontal="center" vertical="center" wrapText="1"/>
    </xf>
    <xf numFmtId="49" fontId="7" fillId="0" borderId="40" xfId="0" applyNumberFormat="1" applyFont="1" applyFill="1" applyBorder="1" applyAlignment="1">
      <alignment horizontal="center" vertical="top" wrapText="1"/>
    </xf>
    <xf numFmtId="179" fontId="5" fillId="0" borderId="41" xfId="17" applyNumberFormat="1" applyFont="1" applyFill="1" applyBorder="1" applyAlignment="1">
      <alignment vertical="top"/>
    </xf>
    <xf numFmtId="0" fontId="7" fillId="0" borderId="41" xfId="0" applyFont="1" applyBorder="1" applyAlignment="1">
      <alignment vertical="top" wrapText="1"/>
    </xf>
    <xf numFmtId="49" fontId="10" fillId="0" borderId="32" xfId="0" applyNumberFormat="1" applyFont="1" applyFill="1" applyBorder="1" applyAlignment="1">
      <alignment horizontal="center" vertical="top" wrapText="1"/>
    </xf>
    <xf numFmtId="41" fontId="5" fillId="0" borderId="42" xfId="0" applyNumberFormat="1" applyFont="1" applyFill="1" applyBorder="1" applyAlignment="1">
      <alignment horizontal="right" vertical="top" wrapText="1"/>
    </xf>
    <xf numFmtId="179" fontId="5" fillId="0" borderId="0" xfId="0" applyNumberFormat="1" applyFont="1" applyFill="1" applyBorder="1" applyAlignment="1">
      <alignment horizontal="right" vertical="top"/>
    </xf>
    <xf numFmtId="0" fontId="7" fillId="0" borderId="19" xfId="15" applyFont="1" applyFill="1" applyBorder="1" applyAlignment="1">
      <alignment vertical="center" wrapText="1"/>
      <protection/>
    </xf>
    <xf numFmtId="179" fontId="5" fillId="0" borderId="37" xfId="17" applyNumberFormat="1" applyFont="1" applyFill="1" applyBorder="1" applyAlignment="1">
      <alignment horizontal="right" vertical="top"/>
    </xf>
    <xf numFmtId="41" fontId="5" fillId="0" borderId="19" xfId="17" applyNumberFormat="1" applyFont="1" applyFill="1" applyBorder="1" applyAlignment="1">
      <alignment horizontal="right" vertical="top"/>
    </xf>
    <xf numFmtId="49" fontId="7" fillId="0" borderId="32" xfId="0" applyNumberFormat="1" applyFont="1" applyFill="1" applyBorder="1" applyAlignment="1">
      <alignment horizontal="left" vertical="center" wrapText="1"/>
    </xf>
    <xf numFmtId="3" fontId="5" fillId="0" borderId="5" xfId="0" applyNumberFormat="1" applyFont="1" applyFill="1" applyBorder="1" applyAlignment="1">
      <alignment horizontal="right" vertical="center" wrapText="1"/>
    </xf>
    <xf numFmtId="3" fontId="5" fillId="0" borderId="14" xfId="0" applyNumberFormat="1" applyFont="1" applyFill="1" applyBorder="1" applyAlignment="1">
      <alignment horizontal="right" vertical="center" wrapText="1"/>
    </xf>
    <xf numFmtId="41" fontId="5" fillId="0" borderId="36"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wrapText="1"/>
    </xf>
    <xf numFmtId="179" fontId="5" fillId="0" borderId="14" xfId="17" applyNumberFormat="1" applyFont="1" applyFill="1" applyBorder="1" applyAlignment="1">
      <alignment horizontal="right" vertical="center"/>
    </xf>
    <xf numFmtId="41" fontId="5" fillId="0" borderId="18" xfId="0" applyNumberFormat="1" applyFont="1" applyFill="1" applyBorder="1" applyAlignment="1">
      <alignment horizontal="right" vertical="center" wrapText="1"/>
    </xf>
    <xf numFmtId="41" fontId="5" fillId="0" borderId="5" xfId="0" applyNumberFormat="1" applyFont="1" applyFill="1" applyBorder="1" applyAlignment="1">
      <alignment horizontal="right" vertical="center" wrapText="1"/>
    </xf>
    <xf numFmtId="41" fontId="5" fillId="0" borderId="18" xfId="0" applyNumberFormat="1" applyFont="1" applyFill="1" applyBorder="1" applyAlignment="1">
      <alignment horizontal="right" vertical="center"/>
    </xf>
    <xf numFmtId="9" fontId="5" fillId="0" borderId="5" xfId="0" applyNumberFormat="1" applyFont="1" applyFill="1" applyBorder="1" applyAlignment="1">
      <alignment horizontal="right" vertical="center"/>
    </xf>
    <xf numFmtId="0" fontId="7" fillId="0" borderId="14" xfId="0" applyFont="1" applyBorder="1" applyAlignment="1">
      <alignment vertical="center" wrapText="1"/>
    </xf>
    <xf numFmtId="0" fontId="7" fillId="0" borderId="19" xfId="16" applyFont="1" applyFill="1" applyBorder="1" applyAlignment="1">
      <alignment horizontal="left" vertical="center" wrapText="1"/>
      <protection/>
    </xf>
    <xf numFmtId="41" fontId="5" fillId="0" borderId="13" xfId="15" applyNumberFormat="1" applyFont="1" applyFill="1" applyBorder="1" applyAlignment="1">
      <alignment horizontal="right" vertical="top"/>
      <protection/>
    </xf>
    <xf numFmtId="41" fontId="5" fillId="0" borderId="15" xfId="15" applyNumberFormat="1" applyFont="1" applyFill="1" applyBorder="1" applyAlignment="1">
      <alignment horizontal="right" vertical="top"/>
      <protection/>
    </xf>
    <xf numFmtId="41" fontId="5" fillId="0" borderId="38" xfId="15" applyNumberFormat="1" applyFont="1" applyFill="1" applyBorder="1" applyAlignment="1">
      <alignment horizontal="right" vertical="top"/>
      <protection/>
    </xf>
    <xf numFmtId="0" fontId="7" fillId="0" borderId="24" xfId="15" applyFont="1" applyFill="1" applyBorder="1" applyAlignment="1">
      <alignment vertical="center" wrapText="1"/>
      <protection/>
    </xf>
    <xf numFmtId="41" fontId="5" fillId="0" borderId="4" xfId="19" applyNumberFormat="1" applyFont="1" applyFill="1" applyBorder="1" applyAlignment="1">
      <alignment horizontal="right" vertical="top"/>
    </xf>
    <xf numFmtId="41" fontId="5" fillId="0" borderId="41" xfId="19" applyNumberFormat="1" applyFont="1" applyFill="1" applyBorder="1" applyAlignment="1">
      <alignment horizontal="right" vertical="top"/>
    </xf>
    <xf numFmtId="41" fontId="5" fillId="0" borderId="43" xfId="19" applyNumberFormat="1" applyFont="1" applyFill="1" applyBorder="1" applyAlignment="1">
      <alignment horizontal="right" vertical="top"/>
    </xf>
    <xf numFmtId="179" fontId="5" fillId="0" borderId="44" xfId="17" applyNumberFormat="1" applyFont="1" applyFill="1" applyBorder="1" applyAlignment="1">
      <alignment horizontal="right" vertical="top"/>
    </xf>
    <xf numFmtId="41" fontId="5" fillId="0" borderId="24" xfId="17" applyNumberFormat="1" applyFont="1" applyFill="1" applyBorder="1" applyAlignment="1">
      <alignment horizontal="right" vertical="top"/>
    </xf>
    <xf numFmtId="41" fontId="5" fillId="0" borderId="4" xfId="17" applyNumberFormat="1" applyFont="1" applyFill="1" applyBorder="1" applyAlignment="1">
      <alignment horizontal="right" vertical="top"/>
    </xf>
    <xf numFmtId="9" fontId="5" fillId="0" borderId="4" xfId="0" applyNumberFormat="1" applyFont="1" applyFill="1" applyBorder="1" applyAlignment="1">
      <alignment horizontal="right" vertical="top"/>
    </xf>
    <xf numFmtId="179" fontId="5" fillId="0" borderId="5" xfId="17" applyNumberFormat="1" applyFont="1" applyFill="1" applyBorder="1" applyAlignment="1">
      <alignment horizontal="right" vertical="center"/>
    </xf>
    <xf numFmtId="179" fontId="5" fillId="0" borderId="36" xfId="17" applyNumberFormat="1" applyFont="1" applyFill="1" applyBorder="1" applyAlignment="1">
      <alignment horizontal="right" vertical="center"/>
    </xf>
    <xf numFmtId="179" fontId="5" fillId="0" borderId="0" xfId="17" applyNumberFormat="1" applyFont="1" applyFill="1" applyBorder="1" applyAlignment="1">
      <alignment horizontal="right" vertical="center"/>
    </xf>
    <xf numFmtId="179" fontId="5" fillId="0" borderId="14" xfId="17" applyNumberFormat="1" applyFont="1" applyFill="1" applyBorder="1" applyAlignment="1">
      <alignment vertical="center"/>
    </xf>
    <xf numFmtId="41" fontId="5" fillId="0" borderId="5" xfId="0" applyNumberFormat="1" applyFont="1" applyFill="1" applyBorder="1" applyAlignment="1">
      <alignment horizontal="right" vertical="center"/>
    </xf>
    <xf numFmtId="9" fontId="5" fillId="0" borderId="5" xfId="22" applyFont="1" applyFill="1" applyBorder="1" applyAlignment="1">
      <alignment horizontal="right" vertical="center"/>
    </xf>
    <xf numFmtId="0" fontId="22" fillId="0" borderId="0" xfId="0" applyFont="1" applyFill="1" applyAlignment="1">
      <alignment vertical="center"/>
    </xf>
    <xf numFmtId="3" fontId="23" fillId="5" borderId="5" xfId="0" applyNumberFormat="1" applyFont="1" applyFill="1" applyBorder="1" applyAlignment="1">
      <alignment horizontal="right" vertical="center"/>
    </xf>
    <xf numFmtId="3" fontId="23" fillId="5" borderId="17" xfId="0" applyNumberFormat="1" applyFont="1" applyFill="1" applyBorder="1" applyAlignment="1">
      <alignment horizontal="right" vertical="center"/>
    </xf>
    <xf numFmtId="179" fontId="23" fillId="5" borderId="0" xfId="17" applyNumberFormat="1" applyFont="1" applyFill="1" applyBorder="1" applyAlignment="1">
      <alignment horizontal="right" vertical="center" wrapText="1"/>
    </xf>
    <xf numFmtId="179" fontId="23" fillId="5" borderId="6" xfId="0" applyNumberFormat="1" applyFont="1" applyFill="1" applyBorder="1" applyAlignment="1">
      <alignment horizontal="right" vertical="center"/>
    </xf>
    <xf numFmtId="41" fontId="23" fillId="5" borderId="6" xfId="0" applyNumberFormat="1" applyFont="1" applyFill="1" applyBorder="1" applyAlignment="1">
      <alignment horizontal="right" vertical="center"/>
    </xf>
    <xf numFmtId="41" fontId="23" fillId="5" borderId="5" xfId="0" applyNumberFormat="1" applyFont="1" applyFill="1" applyBorder="1" applyAlignment="1">
      <alignment horizontal="right" vertical="center"/>
    </xf>
    <xf numFmtId="41" fontId="23" fillId="5" borderId="18" xfId="17" applyNumberFormat="1" applyFont="1" applyFill="1" applyBorder="1" applyAlignment="1">
      <alignment horizontal="right" vertical="center"/>
    </xf>
    <xf numFmtId="0" fontId="4" fillId="0" borderId="34" xfId="0" applyFont="1" applyFill="1" applyBorder="1" applyAlignment="1">
      <alignment horizontal="center" vertical="center" wrapText="1"/>
    </xf>
    <xf numFmtId="0" fontId="4" fillId="2" borderId="43" xfId="0" applyFont="1" applyFill="1" applyBorder="1" applyAlignment="1">
      <alignment/>
    </xf>
    <xf numFmtId="0" fontId="22" fillId="0" borderId="36" xfId="0" applyFont="1" applyFill="1" applyBorder="1" applyAlignment="1">
      <alignment vertical="top" wrapText="1"/>
    </xf>
    <xf numFmtId="0" fontId="22" fillId="0" borderId="38" xfId="0" applyFont="1" applyFill="1" applyBorder="1" applyAlignment="1">
      <alignment vertical="top" wrapText="1"/>
    </xf>
    <xf numFmtId="0" fontId="22" fillId="0" borderId="36" xfId="0" applyFont="1" applyFill="1" applyBorder="1" applyAlignment="1">
      <alignment vertical="top"/>
    </xf>
    <xf numFmtId="9" fontId="22" fillId="0" borderId="38" xfId="0" applyNumberFormat="1" applyFont="1" applyFill="1" applyBorder="1" applyAlignment="1">
      <alignment horizontal="center" vertical="top"/>
    </xf>
    <xf numFmtId="0" fontId="22" fillId="5" borderId="38" xfId="0" applyFont="1" applyFill="1" applyBorder="1" applyAlignment="1">
      <alignment vertical="top" wrapText="1"/>
    </xf>
    <xf numFmtId="0" fontId="22" fillId="2" borderId="36" xfId="0" applyFont="1" applyFill="1" applyBorder="1" applyAlignment="1">
      <alignment vertical="top" wrapText="1"/>
    </xf>
    <xf numFmtId="10" fontId="22" fillId="0" borderId="38" xfId="0" applyNumberFormat="1" applyFont="1" applyFill="1" applyBorder="1" applyAlignment="1">
      <alignment vertical="top"/>
    </xf>
    <xf numFmtId="41" fontId="22" fillId="0" borderId="38" xfId="0" applyNumberFormat="1" applyFont="1" applyFill="1" applyBorder="1" applyAlignment="1">
      <alignment vertical="top" wrapText="1"/>
    </xf>
    <xf numFmtId="0" fontId="22" fillId="0" borderId="38" xfId="0" applyFont="1" applyFill="1" applyBorder="1" applyAlignment="1">
      <alignment vertical="top"/>
    </xf>
    <xf numFmtId="10" fontId="22" fillId="0" borderId="36" xfId="0" applyNumberFormat="1" applyFont="1" applyFill="1" applyBorder="1" applyAlignment="1">
      <alignment vertical="top"/>
    </xf>
    <xf numFmtId="0" fontId="22" fillId="0" borderId="36" xfId="0" applyFont="1" applyFill="1" applyBorder="1" applyAlignment="1">
      <alignment vertical="center" wrapText="1"/>
    </xf>
    <xf numFmtId="0" fontId="1" fillId="0" borderId="36" xfId="0" applyFont="1" applyFill="1" applyBorder="1" applyAlignment="1">
      <alignment vertical="top" wrapText="1"/>
    </xf>
    <xf numFmtId="0" fontId="22" fillId="0" borderId="43" xfId="0" applyFont="1" applyFill="1" applyBorder="1" applyAlignment="1">
      <alignment vertical="top" wrapText="1"/>
    </xf>
    <xf numFmtId="0" fontId="4" fillId="0" borderId="36" xfId="0" applyFont="1" applyFill="1" applyBorder="1" applyAlignment="1">
      <alignment vertical="top" wrapText="1"/>
    </xf>
    <xf numFmtId="0" fontId="4" fillId="0" borderId="38" xfId="0" applyFont="1" applyFill="1" applyBorder="1" applyAlignment="1">
      <alignment vertical="top" wrapText="1"/>
    </xf>
    <xf numFmtId="0" fontId="4" fillId="0" borderId="1" xfId="0" applyFont="1" applyFill="1" applyBorder="1" applyAlignment="1">
      <alignment horizontal="center" vertical="center" wrapText="1"/>
    </xf>
    <xf numFmtId="9" fontId="5" fillId="2" borderId="7" xfId="0" applyNumberFormat="1" applyFont="1" applyFill="1" applyBorder="1" applyAlignment="1">
      <alignment/>
    </xf>
    <xf numFmtId="9" fontId="5" fillId="5" borderId="5" xfId="22" applyFont="1" applyFill="1" applyBorder="1" applyAlignment="1">
      <alignment horizontal="right" vertical="center"/>
    </xf>
    <xf numFmtId="0" fontId="4" fillId="2" borderId="39" xfId="0" applyFont="1" applyFill="1" applyBorder="1" applyAlignment="1">
      <alignment wrapText="1"/>
    </xf>
    <xf numFmtId="0" fontId="4" fillId="0" borderId="14" xfId="0" applyFont="1" applyBorder="1" applyAlignment="1">
      <alignment vertical="top" wrapText="1"/>
    </xf>
    <xf numFmtId="0" fontId="1" fillId="0" borderId="14" xfId="0" applyFont="1" applyBorder="1" applyAlignment="1">
      <alignment vertical="top" wrapText="1"/>
    </xf>
    <xf numFmtId="0" fontId="5" fillId="5" borderId="14" xfId="0" applyFont="1" applyFill="1" applyBorder="1" applyAlignment="1">
      <alignment horizontal="left" vertical="center" wrapText="1"/>
    </xf>
    <xf numFmtId="0" fontId="4" fillId="0" borderId="0" xfId="15" applyFont="1" applyFill="1" applyAlignment="1">
      <alignment horizontal="left"/>
      <protection/>
    </xf>
    <xf numFmtId="0" fontId="0" fillId="0" borderId="0" xfId="15" applyFont="1" applyFill="1" applyAlignment="1">
      <alignment horizontal="center" vertical="center"/>
      <protection/>
    </xf>
    <xf numFmtId="0" fontId="0" fillId="0" borderId="0" xfId="15" applyFont="1" applyFill="1">
      <alignment/>
      <protection/>
    </xf>
    <xf numFmtId="0" fontId="7" fillId="0" borderId="21" xfId="17" applyNumberFormat="1" applyFont="1" applyFill="1" applyBorder="1" applyAlignment="1" applyProtection="1">
      <alignment horizontal="center" vertical="center" wrapText="1"/>
      <protection locked="0"/>
    </xf>
    <xf numFmtId="0" fontId="0" fillId="0" borderId="21" xfId="15" applyNumberFormat="1" applyFont="1" applyFill="1" applyBorder="1" applyAlignment="1">
      <alignment horizontal="distributed" vertical="center"/>
      <protection/>
    </xf>
    <xf numFmtId="0" fontId="7" fillId="0" borderId="21" xfId="15" applyNumberFormat="1" applyFont="1" applyFill="1" applyBorder="1" applyAlignment="1">
      <alignment horizontal="center" vertical="center" wrapText="1"/>
      <protection/>
    </xf>
    <xf numFmtId="0" fontId="0" fillId="0" borderId="21" xfId="15" applyFont="1" applyFill="1" applyBorder="1" applyAlignment="1">
      <alignment horizontal="center" vertical="center"/>
      <protection/>
    </xf>
    <xf numFmtId="182" fontId="35" fillId="6" borderId="14" xfId="17" applyNumberFormat="1" applyFont="1" applyFill="1" applyBorder="1" applyAlignment="1">
      <alignment vertical="center"/>
    </xf>
    <xf numFmtId="0" fontId="36" fillId="6" borderId="14" xfId="15" applyFont="1" applyFill="1" applyBorder="1" applyAlignment="1">
      <alignment vertical="center"/>
      <protection/>
    </xf>
    <xf numFmtId="41" fontId="37" fillId="6" borderId="14" xfId="15" applyNumberFormat="1" applyFont="1" applyFill="1" applyBorder="1" applyAlignment="1">
      <alignment vertical="center"/>
      <protection/>
    </xf>
    <xf numFmtId="182" fontId="0" fillId="0" borderId="41" xfId="19" applyNumberFormat="1" applyFont="1" applyFill="1" applyBorder="1" applyAlignment="1">
      <alignment horizontal="left" vertical="center"/>
    </xf>
    <xf numFmtId="180" fontId="3" fillId="0" borderId="0" xfId="15" applyNumberFormat="1" applyFont="1" applyFill="1" applyAlignment="1">
      <alignment horizontal="left" vertical="center"/>
      <protection/>
    </xf>
    <xf numFmtId="0" fontId="38" fillId="0" borderId="0" xfId="15" applyFont="1" applyFill="1" applyAlignment="1">
      <alignment vertical="center"/>
      <protection/>
    </xf>
    <xf numFmtId="182" fontId="39" fillId="7" borderId="14" xfId="17" applyNumberFormat="1" applyFont="1" applyFill="1" applyBorder="1" applyAlignment="1">
      <alignment vertical="center"/>
    </xf>
    <xf numFmtId="0" fontId="0" fillId="7" borderId="14" xfId="15" applyFont="1" applyFill="1" applyBorder="1" applyAlignment="1">
      <alignment vertical="center"/>
      <protection/>
    </xf>
    <xf numFmtId="41" fontId="2" fillId="7" borderId="14" xfId="15" applyNumberFormat="1" applyFont="1" applyFill="1" applyBorder="1" applyAlignment="1">
      <alignment vertical="center"/>
      <protection/>
    </xf>
    <xf numFmtId="182" fontId="0" fillId="0" borderId="14" xfId="19" applyNumberFormat="1" applyFont="1" applyFill="1" applyBorder="1" applyAlignment="1">
      <alignment vertical="center"/>
    </xf>
    <xf numFmtId="0" fontId="3" fillId="0" borderId="0" xfId="15" applyFont="1" applyFill="1" applyAlignment="1">
      <alignment horizontal="left" vertical="center"/>
      <protection/>
    </xf>
    <xf numFmtId="182" fontId="39" fillId="8" borderId="14" xfId="17" applyNumberFormat="1" applyFont="1" applyFill="1" applyBorder="1" applyAlignment="1">
      <alignment vertical="center"/>
    </xf>
    <xf numFmtId="0" fontId="0" fillId="8" borderId="14" xfId="15" applyFont="1" applyFill="1" applyBorder="1" applyAlignment="1">
      <alignment vertical="top"/>
      <protection/>
    </xf>
    <xf numFmtId="41" fontId="2" fillId="8" borderId="14" xfId="15" applyNumberFormat="1" applyFont="1" applyFill="1" applyBorder="1" applyAlignment="1">
      <alignment vertical="top"/>
      <protection/>
    </xf>
    <xf numFmtId="0" fontId="0" fillId="0" borderId="14" xfId="15" applyFont="1" applyFill="1" applyBorder="1" applyAlignment="1">
      <alignment vertical="top" wrapText="1"/>
      <protection/>
    </xf>
    <xf numFmtId="0" fontId="3" fillId="0" borderId="0" xfId="15" applyFont="1" applyFill="1" applyAlignment="1">
      <alignment horizontal="left"/>
      <protection/>
    </xf>
    <xf numFmtId="0" fontId="38" fillId="0" borderId="0" xfId="15" applyFont="1" applyFill="1">
      <alignment/>
      <protection/>
    </xf>
    <xf numFmtId="182" fontId="39" fillId="0" borderId="14" xfId="17" applyNumberFormat="1" applyFont="1" applyFill="1" applyBorder="1" applyAlignment="1">
      <alignment vertical="center"/>
    </xf>
    <xf numFmtId="0" fontId="0" fillId="0" borderId="14" xfId="15" applyFont="1" applyFill="1" applyBorder="1" applyAlignment="1">
      <alignment vertical="top"/>
      <protection/>
    </xf>
    <xf numFmtId="41" fontId="2" fillId="0" borderId="14" xfId="15" applyNumberFormat="1" applyFont="1" applyFill="1" applyBorder="1" applyAlignment="1">
      <alignment vertical="top"/>
      <protection/>
    </xf>
    <xf numFmtId="0" fontId="0" fillId="0" borderId="14" xfId="15" applyFont="1" applyFill="1" applyBorder="1">
      <alignment/>
      <protection/>
    </xf>
    <xf numFmtId="0" fontId="0" fillId="0" borderId="14" xfId="15" applyFont="1" applyFill="1" applyBorder="1" applyAlignment="1">
      <alignment vertical="center" wrapText="1"/>
      <protection/>
    </xf>
    <xf numFmtId="41" fontId="2" fillId="0" borderId="14" xfId="19" applyNumberFormat="1" applyFont="1" applyFill="1" applyBorder="1" applyAlignment="1">
      <alignment vertical="top"/>
    </xf>
    <xf numFmtId="182" fontId="39" fillId="0" borderId="14" xfId="17" applyNumberFormat="1" applyFont="1" applyFill="1" applyBorder="1" applyAlignment="1">
      <alignment vertical="top"/>
    </xf>
    <xf numFmtId="0" fontId="0" fillId="0" borderId="14" xfId="19" applyNumberFormat="1" applyFont="1" applyFill="1" applyBorder="1" applyAlignment="1">
      <alignment vertical="top" wrapText="1"/>
    </xf>
    <xf numFmtId="3" fontId="0" fillId="0" borderId="14" xfId="15" applyNumberFormat="1" applyFont="1" applyFill="1" applyBorder="1">
      <alignment/>
      <protection/>
    </xf>
    <xf numFmtId="3" fontId="0" fillId="0" borderId="0" xfId="15" applyNumberFormat="1" applyFont="1" applyFill="1" applyBorder="1">
      <alignment/>
      <protection/>
    </xf>
    <xf numFmtId="3" fontId="0" fillId="0" borderId="14" xfId="15" applyNumberFormat="1" applyFont="1" applyFill="1" applyBorder="1" applyAlignment="1">
      <alignment vertical="top" wrapText="1"/>
      <protection/>
    </xf>
    <xf numFmtId="0" fontId="0" fillId="7" borderId="14" xfId="15" applyFont="1" applyFill="1" applyBorder="1" applyAlignment="1">
      <alignment vertical="top"/>
      <protection/>
    </xf>
    <xf numFmtId="41" fontId="2" fillId="7" borderId="14" xfId="15" applyNumberFormat="1" applyFont="1" applyFill="1" applyBorder="1" applyAlignment="1">
      <alignment vertical="top" wrapText="1"/>
      <protection/>
    </xf>
    <xf numFmtId="0" fontId="0" fillId="0" borderId="14" xfId="16" applyFont="1" applyFill="1" applyBorder="1" applyAlignment="1">
      <alignment vertical="top" wrapText="1"/>
      <protection/>
    </xf>
    <xf numFmtId="41" fontId="2" fillId="8" borderId="14" xfId="15" applyNumberFormat="1" applyFont="1" applyFill="1" applyBorder="1" applyAlignment="1">
      <alignment vertical="top" wrapText="1"/>
      <protection/>
    </xf>
    <xf numFmtId="3" fontId="0" fillId="0" borderId="14" xfId="19" applyNumberFormat="1" applyFont="1" applyFill="1" applyBorder="1" applyAlignment="1">
      <alignment horizontal="left" vertical="top" wrapText="1"/>
    </xf>
    <xf numFmtId="0" fontId="0" fillId="0" borderId="14" xfId="15" applyFont="1" applyFill="1" applyBorder="1" applyAlignment="1">
      <alignment vertical="center"/>
      <protection/>
    </xf>
    <xf numFmtId="41" fontId="2" fillId="7" borderId="14" xfId="15" applyNumberFormat="1" applyFont="1" applyFill="1" applyBorder="1" applyAlignment="1">
      <alignment vertical="top"/>
      <protection/>
    </xf>
    <xf numFmtId="41" fontId="0" fillId="8" borderId="14" xfId="15" applyNumberFormat="1" applyFont="1" applyFill="1" applyBorder="1" applyAlignment="1">
      <alignment horizontal="right" vertical="top"/>
      <protection/>
    </xf>
    <xf numFmtId="182" fontId="39" fillId="0" borderId="15" xfId="17" applyNumberFormat="1" applyFont="1" applyFill="1" applyBorder="1" applyAlignment="1">
      <alignment vertical="center"/>
    </xf>
    <xf numFmtId="0" fontId="0" fillId="8" borderId="15" xfId="15" applyFont="1" applyFill="1" applyBorder="1" applyAlignment="1">
      <alignment horizontal="left" vertical="top"/>
      <protection/>
    </xf>
    <xf numFmtId="41" fontId="0" fillId="8" borderId="15" xfId="15" applyNumberFormat="1" applyFont="1" applyFill="1" applyBorder="1" applyAlignment="1">
      <alignment horizontal="right" vertical="top"/>
      <protection/>
    </xf>
    <xf numFmtId="0" fontId="0" fillId="0" borderId="15" xfId="16" applyFont="1" applyFill="1" applyBorder="1" applyAlignment="1">
      <alignment vertical="top" wrapText="1"/>
      <protection/>
    </xf>
    <xf numFmtId="0" fontId="0" fillId="0" borderId="14" xfId="15" applyFont="1" applyFill="1" applyBorder="1" applyAlignment="1">
      <alignment horizontal="left" vertical="top"/>
      <protection/>
    </xf>
    <xf numFmtId="41" fontId="0" fillId="0" borderId="14" xfId="15" applyNumberFormat="1" applyFont="1" applyFill="1" applyBorder="1" applyAlignment="1">
      <alignment horizontal="right" vertical="top"/>
      <protection/>
    </xf>
    <xf numFmtId="0" fontId="0" fillId="7" borderId="14" xfId="15" applyFont="1" applyFill="1" applyBorder="1" applyAlignment="1">
      <alignment vertical="top" wrapText="1"/>
      <protection/>
    </xf>
    <xf numFmtId="182" fontId="39" fillId="8" borderId="14" xfId="17" applyNumberFormat="1" applyFont="1" applyFill="1" applyBorder="1" applyAlignment="1">
      <alignment vertical="top"/>
    </xf>
    <xf numFmtId="0" fontId="0" fillId="8" borderId="14" xfId="15" applyFont="1" applyFill="1" applyBorder="1" applyAlignment="1">
      <alignment vertical="top" wrapText="1"/>
      <protection/>
    </xf>
    <xf numFmtId="3" fontId="0" fillId="0" borderId="0" xfId="15" applyNumberFormat="1" applyFont="1" applyFill="1" applyBorder="1" applyAlignment="1">
      <alignment vertical="top"/>
      <protection/>
    </xf>
    <xf numFmtId="0" fontId="0" fillId="0" borderId="0" xfId="15" applyFont="1" applyFill="1" applyAlignment="1">
      <alignment vertical="top"/>
      <protection/>
    </xf>
    <xf numFmtId="182" fontId="39" fillId="5" borderId="14" xfId="17" applyNumberFormat="1" applyFont="1" applyFill="1" applyBorder="1" applyAlignment="1">
      <alignment vertical="center"/>
    </xf>
    <xf numFmtId="0" fontId="0" fillId="5" borderId="14" xfId="15" applyFont="1" applyFill="1" applyBorder="1" applyAlignment="1">
      <alignment vertical="top" wrapText="1"/>
      <protection/>
    </xf>
    <xf numFmtId="41" fontId="2" fillId="5" borderId="14" xfId="15" applyNumberFormat="1" applyFont="1" applyFill="1" applyBorder="1" applyAlignment="1">
      <alignment vertical="top"/>
      <protection/>
    </xf>
    <xf numFmtId="41" fontId="0" fillId="0" borderId="14" xfId="15" applyNumberFormat="1" applyFont="1" applyFill="1" applyBorder="1" applyAlignment="1">
      <alignment vertical="top"/>
      <protection/>
    </xf>
    <xf numFmtId="41" fontId="40" fillId="0" borderId="14" xfId="19" applyNumberFormat="1" applyFont="1" applyFill="1" applyBorder="1" applyAlignment="1">
      <alignment vertical="top"/>
    </xf>
    <xf numFmtId="41" fontId="0" fillId="0" borderId="14" xfId="19" applyNumberFormat="1" applyFont="1" applyFill="1" applyBorder="1" applyAlignment="1">
      <alignment horizontal="right" vertical="top"/>
    </xf>
    <xf numFmtId="0" fontId="4" fillId="0" borderId="0" xfId="15" applyFont="1" applyFill="1" applyAlignment="1">
      <alignment horizontal="left" vertical="center"/>
      <protection/>
    </xf>
    <xf numFmtId="0" fontId="0" fillId="0" borderId="0" xfId="15" applyFont="1" applyFill="1" applyAlignment="1">
      <alignment vertical="center"/>
      <protection/>
    </xf>
    <xf numFmtId="41" fontId="2" fillId="5" borderId="14" xfId="19" applyNumberFormat="1" applyFont="1" applyFill="1" applyBorder="1" applyAlignment="1">
      <alignment vertical="top"/>
    </xf>
    <xf numFmtId="182" fontId="39" fillId="0" borderId="32" xfId="17" applyNumberFormat="1" applyFont="1" applyFill="1" applyBorder="1" applyAlignment="1">
      <alignment vertical="center"/>
    </xf>
    <xf numFmtId="0" fontId="0" fillId="9" borderId="14" xfId="15" applyFont="1" applyFill="1" applyBorder="1" applyAlignment="1">
      <alignment vertical="top" wrapText="1"/>
      <protection/>
    </xf>
    <xf numFmtId="41" fontId="2" fillId="9" borderId="14" xfId="19" applyNumberFormat="1" applyFont="1" applyFill="1" applyBorder="1" applyAlignment="1">
      <alignment vertical="top"/>
    </xf>
    <xf numFmtId="182" fontId="39" fillId="7" borderId="0" xfId="17" applyNumberFormat="1" applyFont="1" applyFill="1" applyBorder="1" applyAlignment="1">
      <alignment vertical="center"/>
    </xf>
    <xf numFmtId="0" fontId="0" fillId="7" borderId="14" xfId="15" applyFont="1" applyFill="1" applyBorder="1" applyAlignment="1">
      <alignment horizontal="left" vertical="center" wrapText="1"/>
      <protection/>
    </xf>
    <xf numFmtId="41" fontId="2" fillId="7" borderId="14" xfId="19" applyNumberFormat="1" applyFont="1" applyFill="1" applyBorder="1" applyAlignment="1">
      <alignment vertical="center"/>
    </xf>
    <xf numFmtId="0" fontId="0" fillId="8" borderId="14" xfId="15" applyFont="1" applyFill="1" applyBorder="1" applyAlignment="1">
      <alignment vertical="center"/>
      <protection/>
    </xf>
    <xf numFmtId="41" fontId="2" fillId="8" borderId="14" xfId="19" applyNumberFormat="1" applyFont="1" applyFill="1" applyBorder="1" applyAlignment="1">
      <alignment vertical="center"/>
    </xf>
    <xf numFmtId="41" fontId="2" fillId="0" borderId="14" xfId="19" applyNumberFormat="1" applyFont="1" applyFill="1" applyBorder="1" applyAlignment="1">
      <alignment vertical="center"/>
    </xf>
    <xf numFmtId="0" fontId="0" fillId="0" borderId="14" xfId="19" applyNumberFormat="1" applyFont="1" applyFill="1" applyBorder="1" applyAlignment="1">
      <alignment vertical="center" wrapText="1"/>
    </xf>
    <xf numFmtId="0" fontId="0" fillId="5" borderId="15" xfId="15" applyFont="1" applyFill="1" applyBorder="1" applyAlignment="1">
      <alignment vertical="center"/>
      <protection/>
    </xf>
    <xf numFmtId="41" fontId="2" fillId="5" borderId="15" xfId="19" applyNumberFormat="1" applyFont="1" applyFill="1" applyBorder="1" applyAlignment="1">
      <alignment vertical="center"/>
    </xf>
    <xf numFmtId="0" fontId="0" fillId="0" borderId="15" xfId="19" applyNumberFormat="1" applyFont="1" applyFill="1" applyBorder="1" applyAlignment="1">
      <alignment vertical="center" wrapText="1"/>
    </xf>
    <xf numFmtId="0" fontId="0" fillId="0" borderId="14" xfId="0" applyFont="1" applyFill="1" applyBorder="1" applyAlignment="1">
      <alignment vertical="top" wrapText="1"/>
    </xf>
    <xf numFmtId="0" fontId="0" fillId="5" borderId="14" xfId="15" applyFont="1" applyFill="1" applyBorder="1" applyAlignment="1">
      <alignment vertical="top"/>
      <protection/>
    </xf>
    <xf numFmtId="41" fontId="2" fillId="5" borderId="14" xfId="15" applyNumberFormat="1" applyFont="1" applyFill="1" applyBorder="1" applyAlignment="1">
      <alignment vertical="top"/>
      <protection/>
    </xf>
    <xf numFmtId="0" fontId="0" fillId="0" borderId="14" xfId="0" applyFont="1" applyFill="1" applyBorder="1" applyAlignment="1">
      <alignment vertical="top" wrapText="1"/>
    </xf>
    <xf numFmtId="0" fontId="0" fillId="0" borderId="14" xfId="15" applyFont="1" applyFill="1" applyBorder="1" applyAlignment="1">
      <alignment wrapText="1"/>
      <protection/>
    </xf>
    <xf numFmtId="0" fontId="0" fillId="0" borderId="15" xfId="15" applyFont="1" applyFill="1" applyBorder="1" applyAlignment="1">
      <alignment vertical="top" wrapText="1"/>
      <protection/>
    </xf>
    <xf numFmtId="41" fontId="2" fillId="0" borderId="15" xfId="15" applyNumberFormat="1" applyFont="1" applyFill="1" applyBorder="1" applyAlignment="1">
      <alignment vertical="top"/>
      <protection/>
    </xf>
    <xf numFmtId="41" fontId="2" fillId="0" borderId="15" xfId="15" applyNumberFormat="1" applyFont="1" applyFill="1" applyBorder="1" applyAlignment="1">
      <alignment vertical="top"/>
      <protection/>
    </xf>
    <xf numFmtId="182" fontId="39" fillId="0" borderId="14" xfId="17" applyNumberFormat="1" applyFont="1" applyFill="1" applyBorder="1" applyAlignment="1">
      <alignment/>
    </xf>
    <xf numFmtId="41" fontId="2" fillId="5" borderId="14" xfId="19" applyNumberFormat="1" applyFont="1" applyFill="1" applyBorder="1" applyAlignment="1">
      <alignment vertical="top" wrapText="1"/>
    </xf>
    <xf numFmtId="41" fontId="2" fillId="0" borderId="14" xfId="19" applyNumberFormat="1" applyFont="1" applyFill="1" applyBorder="1" applyAlignment="1">
      <alignment vertical="top" wrapText="1"/>
    </xf>
    <xf numFmtId="182" fontId="39" fillId="0" borderId="14" xfId="17" applyNumberFormat="1" applyFont="1" applyFill="1" applyBorder="1" applyAlignment="1">
      <alignment/>
    </xf>
    <xf numFmtId="0" fontId="0" fillId="0" borderId="14" xfId="15" applyFont="1" applyFill="1" applyBorder="1" applyAlignment="1">
      <alignment vertical="top" wrapText="1"/>
      <protection/>
    </xf>
    <xf numFmtId="41" fontId="2" fillId="0" borderId="14" xfId="19" applyNumberFormat="1" applyFont="1" applyFill="1" applyBorder="1" applyAlignment="1">
      <alignment vertical="top" wrapText="1"/>
    </xf>
    <xf numFmtId="0" fontId="0" fillId="5" borderId="14" xfId="15" applyFont="1" applyFill="1" applyBorder="1" applyAlignment="1">
      <alignment vertical="center"/>
      <protection/>
    </xf>
    <xf numFmtId="3" fontId="0" fillId="0" borderId="0" xfId="19" applyNumberFormat="1" applyFont="1" applyFill="1" applyBorder="1" applyAlignment="1">
      <alignment horizontal="right" vertical="top"/>
    </xf>
    <xf numFmtId="0" fontId="0" fillId="0" borderId="14" xfId="15" applyFont="1" applyFill="1" applyBorder="1" applyAlignment="1">
      <alignment vertical="center"/>
      <protection/>
    </xf>
    <xf numFmtId="41" fontId="2" fillId="0" borderId="14" xfId="15" applyNumberFormat="1" applyFont="1" applyFill="1" applyBorder="1" applyAlignment="1">
      <alignment vertical="top"/>
      <protection/>
    </xf>
    <xf numFmtId="0" fontId="0" fillId="0" borderId="14" xfId="15" applyFont="1" applyFill="1" applyBorder="1" applyAlignment="1">
      <alignment horizontal="left" vertical="center"/>
      <protection/>
    </xf>
    <xf numFmtId="0" fontId="0" fillId="0" borderId="14" xfId="15" applyFont="1" applyFill="1" applyBorder="1" applyAlignment="1">
      <alignment vertical="center" wrapText="1"/>
      <protection/>
    </xf>
    <xf numFmtId="3" fontId="0" fillId="0" borderId="14" xfId="19" applyNumberFormat="1" applyFont="1" applyFill="1" applyBorder="1" applyAlignment="1">
      <alignment horizontal="right" vertical="top"/>
    </xf>
    <xf numFmtId="41" fontId="2" fillId="0" borderId="14" xfId="15" applyNumberFormat="1" applyFont="1" applyFill="1" applyBorder="1" applyAlignment="1">
      <alignment vertical="top" wrapText="1"/>
      <protection/>
    </xf>
    <xf numFmtId="41" fontId="2" fillId="0" borderId="14" xfId="15" applyNumberFormat="1" applyFont="1" applyFill="1" applyBorder="1" applyAlignment="1">
      <alignment vertical="top" wrapText="1"/>
      <protection/>
    </xf>
    <xf numFmtId="0" fontId="8" fillId="0" borderId="0" xfId="15" applyFont="1" applyFill="1" applyAlignment="1">
      <alignment horizontal="left"/>
      <protection/>
    </xf>
    <xf numFmtId="0" fontId="0" fillId="5" borderId="14" xfId="15" applyFont="1" applyFill="1" applyBorder="1" applyAlignment="1">
      <alignment vertical="top"/>
      <protection/>
    </xf>
    <xf numFmtId="0" fontId="0" fillId="0" borderId="15" xfId="15" applyFont="1" applyFill="1" applyBorder="1" applyAlignment="1">
      <alignment vertical="top"/>
      <protection/>
    </xf>
    <xf numFmtId="0" fontId="0" fillId="0" borderId="15" xfId="0" applyFont="1" applyFill="1" applyBorder="1" applyAlignment="1">
      <alignment vertical="top" wrapText="1"/>
    </xf>
    <xf numFmtId="182" fontId="39" fillId="0" borderId="41" xfId="17" applyNumberFormat="1" applyFont="1" applyFill="1" applyBorder="1" applyAlignment="1">
      <alignment vertical="center"/>
    </xf>
    <xf numFmtId="0" fontId="0" fillId="0" borderId="41" xfId="15" applyFont="1" applyFill="1" applyBorder="1" applyAlignment="1">
      <alignment vertical="top"/>
      <protection/>
    </xf>
    <xf numFmtId="41" fontId="2" fillId="0" borderId="41" xfId="15" applyNumberFormat="1" applyFont="1" applyFill="1" applyBorder="1" applyAlignment="1">
      <alignment vertical="top"/>
      <protection/>
    </xf>
    <xf numFmtId="0" fontId="0" fillId="0" borderId="41" xfId="0" applyFont="1" applyFill="1" applyBorder="1" applyAlignment="1">
      <alignment vertical="top" wrapText="1"/>
    </xf>
    <xf numFmtId="182" fontId="39" fillId="7" borderId="14" xfId="17" applyNumberFormat="1" applyFont="1" applyFill="1" applyBorder="1" applyAlignment="1">
      <alignment vertical="center"/>
    </xf>
    <xf numFmtId="0" fontId="0" fillId="7" borderId="14" xfId="15" applyFont="1" applyFill="1" applyBorder="1" applyAlignment="1">
      <alignment vertical="top"/>
      <protection/>
    </xf>
    <xf numFmtId="41" fontId="2" fillId="7" borderId="14" xfId="19" applyNumberFormat="1" applyFont="1" applyFill="1" applyBorder="1" applyAlignment="1">
      <alignment vertical="top"/>
    </xf>
    <xf numFmtId="41" fontId="2" fillId="8" borderId="14" xfId="19" applyNumberFormat="1" applyFont="1" applyFill="1" applyBorder="1" applyAlignment="1">
      <alignment vertical="top"/>
    </xf>
    <xf numFmtId="41" fontId="2" fillId="9" borderId="14" xfId="19" applyNumberFormat="1" applyFont="1" applyFill="1" applyBorder="1" applyAlignment="1">
      <alignment vertical="top"/>
    </xf>
    <xf numFmtId="41" fontId="2" fillId="0" borderId="14" xfId="19" applyNumberFormat="1" applyFont="1" applyFill="1" applyBorder="1" applyAlignment="1">
      <alignment vertical="top"/>
    </xf>
    <xf numFmtId="0" fontId="0" fillId="5" borderId="14" xfId="15" applyFont="1" applyFill="1" applyBorder="1" applyAlignment="1">
      <alignment vertical="center" wrapText="1"/>
      <protection/>
    </xf>
    <xf numFmtId="41" fontId="2" fillId="0" borderId="14" xfId="20" applyNumberFormat="1" applyFont="1" applyFill="1" applyBorder="1" applyAlignment="1">
      <alignment vertical="top"/>
    </xf>
    <xf numFmtId="41" fontId="2" fillId="0" borderId="15" xfId="19" applyNumberFormat="1" applyFont="1" applyFill="1" applyBorder="1" applyAlignment="1">
      <alignment vertical="top"/>
    </xf>
    <xf numFmtId="41" fontId="2" fillId="0" borderId="14" xfId="20" applyNumberFormat="1" applyFont="1" applyFill="1" applyBorder="1" applyAlignment="1">
      <alignment vertical="top"/>
    </xf>
    <xf numFmtId="0" fontId="0" fillId="0" borderId="14" xfId="15" applyFont="1" applyFill="1" applyBorder="1" applyAlignment="1">
      <alignment horizontal="left" vertical="top" wrapText="1"/>
      <protection/>
    </xf>
    <xf numFmtId="0" fontId="0" fillId="9" borderId="14" xfId="15" applyFont="1" applyFill="1" applyBorder="1" applyAlignment="1">
      <alignment vertical="top"/>
      <protection/>
    </xf>
    <xf numFmtId="0" fontId="0" fillId="0" borderId="15" xfId="15" applyFont="1" applyFill="1" applyBorder="1" applyAlignment="1">
      <alignment vertical="top" wrapText="1"/>
      <protection/>
    </xf>
    <xf numFmtId="41" fontId="41" fillId="0" borderId="14" xfId="15" applyNumberFormat="1" applyFont="1" applyFill="1" applyBorder="1" applyAlignment="1">
      <alignment vertical="top"/>
      <protection/>
    </xf>
    <xf numFmtId="41" fontId="41" fillId="0" borderId="14" xfId="19" applyNumberFormat="1" applyFont="1" applyFill="1" applyBorder="1" applyAlignment="1">
      <alignment vertical="top"/>
    </xf>
    <xf numFmtId="41" fontId="41" fillId="0" borderId="14" xfId="19" applyNumberFormat="1" applyFont="1" applyFill="1" applyBorder="1" applyAlignment="1">
      <alignment vertical="top"/>
    </xf>
    <xf numFmtId="41" fontId="41" fillId="0" borderId="14" xfId="15" applyNumberFormat="1" applyFont="1" applyFill="1" applyBorder="1" applyAlignment="1">
      <alignment vertical="top"/>
      <protection/>
    </xf>
    <xf numFmtId="41" fontId="41" fillId="5" borderId="14" xfId="15" applyNumberFormat="1" applyFont="1" applyFill="1" applyBorder="1" applyAlignment="1">
      <alignment vertical="top"/>
      <protection/>
    </xf>
    <xf numFmtId="0" fontId="0" fillId="0" borderId="41" xfId="15" applyFont="1" applyFill="1" applyBorder="1" applyAlignment="1">
      <alignment vertical="center"/>
      <protection/>
    </xf>
    <xf numFmtId="41" fontId="41" fillId="0" borderId="41" xfId="15" applyNumberFormat="1" applyFont="1" applyFill="1" applyBorder="1" applyAlignment="1">
      <alignment vertical="top"/>
      <protection/>
    </xf>
    <xf numFmtId="0" fontId="0" fillId="0" borderId="41" xfId="15" applyFont="1" applyFill="1" applyBorder="1" applyAlignment="1">
      <alignment vertical="center" wrapText="1"/>
      <protection/>
    </xf>
    <xf numFmtId="3" fontId="0" fillId="0" borderId="14" xfId="15" applyNumberFormat="1" applyFont="1" applyFill="1" applyBorder="1" applyAlignment="1">
      <alignment wrapText="1"/>
      <protection/>
    </xf>
    <xf numFmtId="0" fontId="0" fillId="0" borderId="14" xfId="15" applyFont="1" applyFill="1" applyBorder="1" applyAlignment="1">
      <alignment vertical="top"/>
      <protection/>
    </xf>
    <xf numFmtId="182" fontId="39" fillId="8" borderId="41" xfId="17" applyNumberFormat="1" applyFont="1" applyFill="1" applyBorder="1" applyAlignment="1">
      <alignment vertical="center"/>
    </xf>
    <xf numFmtId="0" fontId="0" fillId="8" borderId="41" xfId="15" applyFont="1" applyFill="1" applyBorder="1" applyAlignment="1">
      <alignment vertical="center"/>
      <protection/>
    </xf>
    <xf numFmtId="41" fontId="2" fillId="8" borderId="41" xfId="15" applyNumberFormat="1" applyFont="1" applyFill="1" applyBorder="1" applyAlignment="1">
      <alignment vertical="top"/>
      <protection/>
    </xf>
    <xf numFmtId="0" fontId="0" fillId="0" borderId="41" xfId="15" applyFont="1" applyFill="1" applyBorder="1" applyAlignment="1">
      <alignment vertical="top" wrapText="1"/>
      <protection/>
    </xf>
    <xf numFmtId="182" fontId="39" fillId="9" borderId="14" xfId="17" applyNumberFormat="1" applyFont="1" applyFill="1" applyBorder="1" applyAlignment="1">
      <alignment vertical="center"/>
    </xf>
    <xf numFmtId="0" fontId="42" fillId="10" borderId="45" xfId="15" applyFont="1" applyFill="1" applyBorder="1" applyAlignment="1">
      <alignment vertical="center" wrapText="1"/>
      <protection/>
    </xf>
    <xf numFmtId="0" fontId="0" fillId="7" borderId="14" xfId="15" applyFont="1" applyFill="1" applyBorder="1" applyAlignment="1">
      <alignment vertical="center" wrapText="1"/>
      <protection/>
    </xf>
    <xf numFmtId="41" fontId="37" fillId="6" borderId="14" xfId="19" applyNumberFormat="1" applyFont="1" applyFill="1" applyBorder="1" applyAlignment="1">
      <alignment vertical="center"/>
    </xf>
    <xf numFmtId="179" fontId="39" fillId="7" borderId="15" xfId="15" applyNumberFormat="1" applyFont="1" applyFill="1" applyBorder="1" applyAlignment="1">
      <alignment vertical="center"/>
      <protection/>
    </xf>
    <xf numFmtId="0" fontId="0" fillId="7" borderId="15" xfId="15" applyFont="1" applyFill="1" applyBorder="1" applyAlignment="1">
      <alignment vertical="top"/>
      <protection/>
    </xf>
    <xf numFmtId="41" fontId="2" fillId="7" borderId="15" xfId="19" applyNumberFormat="1" applyFont="1" applyFill="1" applyBorder="1" applyAlignment="1">
      <alignment vertical="top"/>
    </xf>
    <xf numFmtId="0" fontId="0" fillId="0" borderId="15" xfId="15" applyFont="1" applyFill="1" applyBorder="1">
      <alignment/>
      <protection/>
    </xf>
    <xf numFmtId="179" fontId="39" fillId="8" borderId="14" xfId="15" applyNumberFormat="1" applyFont="1" applyFill="1" applyBorder="1" applyAlignment="1">
      <alignment vertical="center"/>
      <protection/>
    </xf>
    <xf numFmtId="179" fontId="39" fillId="0" borderId="14" xfId="15" applyNumberFormat="1" applyFont="1" applyFill="1" applyBorder="1" applyAlignment="1">
      <alignment vertical="top"/>
      <protection/>
    </xf>
    <xf numFmtId="179" fontId="39" fillId="8" borderId="14" xfId="17" applyNumberFormat="1" applyFont="1" applyFill="1" applyBorder="1" applyAlignment="1">
      <alignment vertical="center"/>
    </xf>
    <xf numFmtId="0" fontId="39" fillId="0" borderId="14" xfId="15" applyFont="1" applyFill="1" applyBorder="1" applyAlignment="1">
      <alignment vertical="top"/>
      <protection/>
    </xf>
    <xf numFmtId="179" fontId="39" fillId="7" borderId="14" xfId="15" applyNumberFormat="1" applyFont="1" applyFill="1" applyBorder="1" applyAlignment="1">
      <alignment vertical="center"/>
      <protection/>
    </xf>
    <xf numFmtId="0" fontId="0" fillId="10" borderId="14" xfId="15" applyFont="1" applyFill="1" applyBorder="1" applyAlignment="1">
      <alignment vertical="center" wrapText="1"/>
      <protection/>
    </xf>
    <xf numFmtId="41" fontId="2" fillId="10" borderId="14" xfId="15" applyNumberFormat="1" applyFont="1" applyFill="1" applyBorder="1" applyAlignment="1">
      <alignment vertical="top"/>
      <protection/>
    </xf>
    <xf numFmtId="182" fontId="41" fillId="0" borderId="14" xfId="17" applyNumberFormat="1" applyFont="1" applyFill="1" applyBorder="1" applyAlignment="1">
      <alignment vertical="center"/>
    </xf>
    <xf numFmtId="0" fontId="2" fillId="0" borderId="14" xfId="15" applyFont="1" applyFill="1" applyBorder="1" applyAlignment="1">
      <alignment vertical="center" wrapText="1"/>
      <protection/>
    </xf>
    <xf numFmtId="182" fontId="41" fillId="0" borderId="14" xfId="17" applyNumberFormat="1" applyFont="1" applyFill="1" applyBorder="1" applyAlignment="1">
      <alignment/>
    </xf>
    <xf numFmtId="182" fontId="39" fillId="0" borderId="15" xfId="17" applyNumberFormat="1" applyFont="1" applyFill="1" applyBorder="1" applyAlignment="1">
      <alignment/>
    </xf>
    <xf numFmtId="0" fontId="0" fillId="10" borderId="15" xfId="15" applyFont="1" applyFill="1" applyBorder="1" applyAlignment="1">
      <alignment vertical="top" wrapText="1"/>
      <protection/>
    </xf>
    <xf numFmtId="41" fontId="2" fillId="10" borderId="15" xfId="15" applyNumberFormat="1" applyFont="1" applyFill="1" applyBorder="1" applyAlignment="1">
      <alignment vertical="top"/>
      <protection/>
    </xf>
    <xf numFmtId="0" fontId="2" fillId="0" borderId="0" xfId="15" applyFont="1" applyFill="1" applyBorder="1">
      <alignment/>
      <protection/>
    </xf>
    <xf numFmtId="0" fontId="2" fillId="0" borderId="14" xfId="15" applyFont="1" applyFill="1" applyBorder="1" applyAlignment="1">
      <alignment vertical="top" wrapText="1"/>
      <protection/>
    </xf>
    <xf numFmtId="0" fontId="2" fillId="0" borderId="36" xfId="15" applyFont="1" applyFill="1" applyBorder="1">
      <alignment/>
      <protection/>
    </xf>
    <xf numFmtId="0" fontId="4" fillId="0" borderId="0" xfId="15" applyFont="1" applyFill="1" applyAlignment="1">
      <alignment horizontal="left" vertical="top"/>
      <protection/>
    </xf>
    <xf numFmtId="0" fontId="0" fillId="10" borderId="14" xfId="15" applyFont="1" applyFill="1" applyBorder="1" applyAlignment="1">
      <alignment vertical="top" wrapText="1"/>
      <protection/>
    </xf>
    <xf numFmtId="182" fontId="35" fillId="6" borderId="14" xfId="17" applyNumberFormat="1" applyFont="1" applyFill="1" applyBorder="1" applyAlignment="1">
      <alignment/>
    </xf>
    <xf numFmtId="0" fontId="36" fillId="6" borderId="14" xfId="15" applyFont="1" applyFill="1" applyBorder="1" applyAlignment="1">
      <alignment vertical="top"/>
      <protection/>
    </xf>
    <xf numFmtId="41" fontId="37" fillId="6" borderId="14" xfId="19" applyNumberFormat="1" applyFont="1" applyFill="1" applyBorder="1" applyAlignment="1">
      <alignment vertical="top"/>
    </xf>
    <xf numFmtId="179" fontId="39" fillId="8" borderId="15" xfId="17" applyNumberFormat="1" applyFont="1" applyFill="1" applyBorder="1" applyAlignment="1">
      <alignment vertical="center"/>
    </xf>
    <xf numFmtId="0" fontId="0" fillId="8" borderId="15" xfId="15" applyFont="1" applyFill="1" applyBorder="1" applyAlignment="1">
      <alignment vertical="top"/>
      <protection/>
    </xf>
    <xf numFmtId="41" fontId="2" fillId="8" borderId="15" xfId="19" applyNumberFormat="1" applyFont="1" applyFill="1" applyBorder="1" applyAlignment="1">
      <alignment vertical="top"/>
    </xf>
    <xf numFmtId="179" fontId="39" fillId="0" borderId="14" xfId="17" applyNumberFormat="1" applyFont="1" applyFill="1" applyBorder="1" applyAlignment="1">
      <alignment vertical="center"/>
    </xf>
    <xf numFmtId="179" fontId="39" fillId="7" borderId="14" xfId="17" applyNumberFormat="1" applyFont="1" applyFill="1" applyBorder="1" applyAlignment="1">
      <alignment vertical="center"/>
    </xf>
    <xf numFmtId="0" fontId="0" fillId="7" borderId="14" xfId="15" applyFont="1" applyFill="1" applyBorder="1" applyAlignment="1">
      <alignment horizontal="left" vertical="top"/>
      <protection/>
    </xf>
    <xf numFmtId="0" fontId="4" fillId="2" borderId="0" xfId="15" applyFont="1" applyFill="1" applyAlignment="1">
      <alignment horizontal="left"/>
      <protection/>
    </xf>
    <xf numFmtId="0" fontId="0" fillId="2" borderId="0" xfId="15" applyFont="1" applyFill="1" applyAlignment="1">
      <alignment horizontal="center" vertical="center"/>
      <protection/>
    </xf>
    <xf numFmtId="0" fontId="0" fillId="2" borderId="0" xfId="15" applyFont="1" applyFill="1">
      <alignment/>
      <protection/>
    </xf>
    <xf numFmtId="182" fontId="39" fillId="8" borderId="14" xfId="17" applyNumberFormat="1" applyFont="1" applyFill="1" applyBorder="1" applyAlignment="1">
      <alignment/>
    </xf>
    <xf numFmtId="182" fontId="39" fillId="7" borderId="14" xfId="17" applyNumberFormat="1" applyFont="1" applyFill="1" applyBorder="1" applyAlignment="1">
      <alignment/>
    </xf>
    <xf numFmtId="41" fontId="2" fillId="10" borderId="14" xfId="19" applyNumberFormat="1" applyFont="1" applyFill="1" applyBorder="1" applyAlignment="1">
      <alignment vertical="top"/>
    </xf>
    <xf numFmtId="182" fontId="38" fillId="6" borderId="14" xfId="17" applyNumberFormat="1" applyFont="1" applyFill="1" applyBorder="1" applyAlignment="1">
      <alignment/>
    </xf>
    <xf numFmtId="41" fontId="37" fillId="6" borderId="14" xfId="15" applyNumberFormat="1" applyFont="1" applyFill="1" applyBorder="1" applyAlignment="1">
      <alignment vertical="top"/>
      <protection/>
    </xf>
    <xf numFmtId="41" fontId="0" fillId="0" borderId="0" xfId="15" applyNumberFormat="1" applyFont="1" applyFill="1" applyAlignment="1">
      <alignment vertical="top"/>
      <protection/>
    </xf>
    <xf numFmtId="41" fontId="37" fillId="0" borderId="14" xfId="19" applyNumberFormat="1" applyFont="1" applyFill="1" applyBorder="1" applyAlignment="1">
      <alignment vertical="top"/>
    </xf>
    <xf numFmtId="182" fontId="35" fillId="0" borderId="14" xfId="17" applyNumberFormat="1" applyFont="1" applyFill="1" applyBorder="1" applyAlignment="1">
      <alignment/>
    </xf>
    <xf numFmtId="182" fontId="39" fillId="8" borderId="41" xfId="17" applyNumberFormat="1" applyFont="1" applyFill="1" applyBorder="1" applyAlignment="1">
      <alignment/>
    </xf>
    <xf numFmtId="0" fontId="0" fillId="8" borderId="41" xfId="15" applyFont="1" applyFill="1" applyBorder="1" applyAlignment="1">
      <alignment vertical="top"/>
      <protection/>
    </xf>
    <xf numFmtId="0" fontId="0" fillId="0" borderId="41" xfId="15" applyFont="1" applyFill="1" applyBorder="1" applyAlignment="1">
      <alignment wrapText="1"/>
      <protection/>
    </xf>
    <xf numFmtId="182" fontId="39" fillId="7" borderId="41" xfId="17" applyNumberFormat="1" applyFont="1" applyFill="1" applyBorder="1" applyAlignment="1">
      <alignment/>
    </xf>
    <xf numFmtId="0" fontId="0" fillId="7" borderId="41" xfId="15" applyFont="1" applyFill="1" applyBorder="1" applyAlignment="1">
      <alignment vertical="top"/>
      <protection/>
    </xf>
    <xf numFmtId="41" fontId="2" fillId="7" borderId="41" xfId="19" applyNumberFormat="1" applyFont="1" applyFill="1" applyBorder="1" applyAlignment="1">
      <alignment vertical="top"/>
    </xf>
    <xf numFmtId="0" fontId="0" fillId="0" borderId="14" xfId="15" applyFont="1" applyFill="1" applyBorder="1" applyAlignment="1">
      <alignment horizontal="center" vertical="top" wrapText="1"/>
      <protection/>
    </xf>
    <xf numFmtId="0" fontId="38" fillId="0" borderId="14" xfId="15" applyFont="1" applyFill="1" applyBorder="1" applyAlignment="1">
      <alignment horizontal="center" vertical="top" wrapText="1"/>
      <protection/>
    </xf>
    <xf numFmtId="180" fontId="40" fillId="0" borderId="14" xfId="19" applyNumberFormat="1" applyFont="1" applyFill="1" applyBorder="1" applyAlignment="1">
      <alignment vertical="top"/>
    </xf>
    <xf numFmtId="180" fontId="2" fillId="0" borderId="14" xfId="19" applyNumberFormat="1" applyFont="1" applyFill="1" applyBorder="1" applyAlignment="1">
      <alignment vertical="top"/>
    </xf>
    <xf numFmtId="0" fontId="0" fillId="0" borderId="38" xfId="15" applyFont="1" applyFill="1" applyBorder="1">
      <alignment/>
      <protection/>
    </xf>
    <xf numFmtId="182" fontId="39" fillId="0" borderId="0" xfId="17" applyNumberFormat="1" applyFont="1" applyFill="1" applyAlignment="1">
      <alignment/>
    </xf>
    <xf numFmtId="41" fontId="2" fillId="0" borderId="0" xfId="15" applyNumberFormat="1" applyFont="1" applyFill="1" applyAlignment="1">
      <alignment vertical="top"/>
      <protection/>
    </xf>
    <xf numFmtId="179" fontId="5" fillId="0" borderId="0" xfId="17" applyNumberFormat="1" applyFont="1" applyFill="1" applyAlignment="1">
      <alignment/>
    </xf>
    <xf numFmtId="179" fontId="5" fillId="0" borderId="0" xfId="17" applyNumberFormat="1" applyFont="1" applyFill="1" applyAlignment="1">
      <alignment vertical="top"/>
    </xf>
    <xf numFmtId="179" fontId="23" fillId="10" borderId="35" xfId="17" applyNumberFormat="1" applyFont="1" applyFill="1" applyBorder="1" applyAlignment="1">
      <alignment vertical="center"/>
    </xf>
    <xf numFmtId="0" fontId="9" fillId="10" borderId="19" xfId="0" applyFont="1" applyFill="1" applyBorder="1" applyAlignment="1">
      <alignment horizontal="center" vertical="center" wrapText="1"/>
    </xf>
    <xf numFmtId="3" fontId="23" fillId="10" borderId="15" xfId="0" applyNumberFormat="1" applyFont="1" applyFill="1" applyBorder="1" applyAlignment="1">
      <alignment vertical="center"/>
    </xf>
    <xf numFmtId="179" fontId="23" fillId="10" borderId="38" xfId="17" applyNumberFormat="1" applyFont="1" applyFill="1" applyBorder="1" applyAlignment="1">
      <alignment horizontal="right" vertical="center"/>
    </xf>
    <xf numFmtId="179" fontId="23" fillId="10" borderId="37" xfId="0" applyNumberFormat="1" applyFont="1" applyFill="1" applyBorder="1" applyAlignment="1">
      <alignment vertical="center"/>
    </xf>
    <xf numFmtId="179" fontId="29" fillId="10" borderId="15" xfId="17" applyNumberFormat="1" applyFont="1" applyFill="1" applyBorder="1" applyAlignment="1">
      <alignment horizontal="right" vertical="center"/>
    </xf>
    <xf numFmtId="41" fontId="23" fillId="10" borderId="19" xfId="0" applyNumberFormat="1" applyFont="1" applyFill="1" applyBorder="1" applyAlignment="1">
      <alignment vertical="center"/>
    </xf>
    <xf numFmtId="41" fontId="23" fillId="10" borderId="13" xfId="0" applyNumberFormat="1" applyFont="1" applyFill="1" applyBorder="1" applyAlignment="1">
      <alignment vertical="center"/>
    </xf>
    <xf numFmtId="9" fontId="5" fillId="10" borderId="13" xfId="22" applyFont="1" applyFill="1" applyBorder="1" applyAlignment="1">
      <alignment horizontal="right" vertical="center"/>
    </xf>
    <xf numFmtId="0" fontId="5" fillId="10" borderId="15" xfId="0" applyFont="1" applyFill="1" applyBorder="1" applyAlignment="1">
      <alignment vertical="center" wrapText="1"/>
    </xf>
    <xf numFmtId="0" fontId="7" fillId="10" borderId="33" xfId="0" applyFont="1" applyFill="1" applyBorder="1" applyAlignment="1">
      <alignment horizontal="center" vertical="center" wrapText="1"/>
    </xf>
    <xf numFmtId="179" fontId="5" fillId="10" borderId="0" xfId="17" applyNumberFormat="1" applyFont="1" applyFill="1" applyAlignment="1">
      <alignment/>
    </xf>
    <xf numFmtId="3" fontId="23" fillId="10" borderId="15" xfId="0" applyNumberFormat="1" applyFont="1" applyFill="1" applyBorder="1" applyAlignment="1">
      <alignment horizontal="right" vertical="top"/>
    </xf>
    <xf numFmtId="179" fontId="23" fillId="10" borderId="38" xfId="17" applyNumberFormat="1" applyFont="1" applyFill="1" applyBorder="1" applyAlignment="1">
      <alignment horizontal="right" vertical="top"/>
    </xf>
    <xf numFmtId="179" fontId="23" fillId="10" borderId="37" xfId="0" applyNumberFormat="1" applyFont="1" applyFill="1" applyBorder="1" applyAlignment="1">
      <alignment horizontal="right" vertical="top"/>
    </xf>
    <xf numFmtId="179" fontId="29" fillId="10" borderId="15" xfId="17" applyNumberFormat="1" applyFont="1" applyFill="1" applyBorder="1" applyAlignment="1">
      <alignment horizontal="right" vertical="top"/>
    </xf>
    <xf numFmtId="41" fontId="23" fillId="10" borderId="19" xfId="0" applyNumberFormat="1" applyFont="1" applyFill="1" applyBorder="1" applyAlignment="1">
      <alignment horizontal="right" vertical="top"/>
    </xf>
    <xf numFmtId="41" fontId="23" fillId="10" borderId="13" xfId="0" applyNumberFormat="1" applyFont="1" applyFill="1" applyBorder="1" applyAlignment="1">
      <alignment horizontal="right" vertical="top"/>
    </xf>
    <xf numFmtId="9" fontId="5" fillId="10" borderId="13" xfId="22" applyFont="1" applyFill="1" applyBorder="1" applyAlignment="1">
      <alignment horizontal="right" vertical="top"/>
    </xf>
    <xf numFmtId="0" fontId="5" fillId="10" borderId="15" xfId="0" applyFont="1" applyFill="1" applyBorder="1" applyAlignment="1">
      <alignment vertical="top" wrapText="1"/>
    </xf>
    <xf numFmtId="0" fontId="22" fillId="10" borderId="38" xfId="0" applyFont="1" applyFill="1" applyBorder="1" applyAlignment="1">
      <alignment vertical="top" wrapText="1"/>
    </xf>
    <xf numFmtId="0" fontId="7" fillId="11" borderId="7" xfId="0" applyFont="1" applyFill="1" applyBorder="1" applyAlignment="1">
      <alignment/>
    </xf>
    <xf numFmtId="0" fontId="5" fillId="11" borderId="39" xfId="0" applyFont="1" applyFill="1" applyBorder="1" applyAlignment="1">
      <alignment/>
    </xf>
    <xf numFmtId="0" fontId="7" fillId="11" borderId="10" xfId="0" applyFont="1" applyFill="1" applyBorder="1" applyAlignment="1">
      <alignment/>
    </xf>
    <xf numFmtId="0" fontId="7" fillId="11" borderId="9" xfId="0" applyFont="1" applyFill="1" applyBorder="1" applyAlignment="1">
      <alignment/>
    </xf>
    <xf numFmtId="0" fontId="5" fillId="11" borderId="9" xfId="0" applyFont="1" applyFill="1" applyBorder="1" applyAlignment="1">
      <alignment/>
    </xf>
    <xf numFmtId="0" fontId="5" fillId="11" borderId="7" xfId="0" applyFont="1" applyFill="1" applyBorder="1" applyAlignment="1">
      <alignment/>
    </xf>
    <xf numFmtId="0" fontId="5" fillId="11" borderId="10" xfId="0" applyFont="1" applyFill="1" applyBorder="1" applyAlignment="1">
      <alignment/>
    </xf>
    <xf numFmtId="9" fontId="5" fillId="11" borderId="7" xfId="0" applyNumberFormat="1" applyFont="1" applyFill="1" applyBorder="1" applyAlignment="1">
      <alignment/>
    </xf>
    <xf numFmtId="0" fontId="4" fillId="11" borderId="39" xfId="0" applyFont="1" applyFill="1" applyBorder="1" applyAlignment="1">
      <alignment wrapText="1"/>
    </xf>
    <xf numFmtId="0" fontId="4" fillId="11" borderId="43" xfId="0" applyFont="1" applyFill="1" applyBorder="1" applyAlignment="1">
      <alignment/>
    </xf>
    <xf numFmtId="179" fontId="5" fillId="11" borderId="0" xfId="17" applyNumberFormat="1" applyFont="1" applyFill="1" applyAlignment="1">
      <alignment/>
    </xf>
    <xf numFmtId="0" fontId="5" fillId="11" borderId="14" xfId="0" applyFont="1" applyFill="1" applyBorder="1" applyAlignment="1">
      <alignment horizontal="right" vertical="top"/>
    </xf>
    <xf numFmtId="179" fontId="5" fillId="11" borderId="36" xfId="17" applyNumberFormat="1" applyFont="1" applyFill="1" applyBorder="1" applyAlignment="1">
      <alignment horizontal="right" vertical="top"/>
    </xf>
    <xf numFmtId="179" fontId="5" fillId="11" borderId="0" xfId="0" applyNumberFormat="1" applyFont="1" applyFill="1" applyBorder="1" applyAlignment="1">
      <alignment horizontal="right" vertical="top"/>
    </xf>
    <xf numFmtId="179" fontId="5" fillId="11" borderId="14" xfId="17" applyNumberFormat="1" applyFont="1" applyFill="1" applyBorder="1" applyAlignment="1">
      <alignment horizontal="right" vertical="top"/>
    </xf>
    <xf numFmtId="41" fontId="5" fillId="11" borderId="18" xfId="0" applyNumberFormat="1" applyFont="1" applyFill="1" applyBorder="1" applyAlignment="1">
      <alignment horizontal="right" vertical="top"/>
    </xf>
    <xf numFmtId="41" fontId="5" fillId="11" borderId="5" xfId="0" applyNumberFormat="1" applyFont="1" applyFill="1" applyBorder="1" applyAlignment="1">
      <alignment horizontal="right" vertical="top"/>
    </xf>
    <xf numFmtId="0" fontId="5" fillId="11" borderId="5" xfId="0" applyFont="1" applyFill="1" applyBorder="1" applyAlignment="1">
      <alignment horizontal="right" vertical="top"/>
    </xf>
    <xf numFmtId="0" fontId="5" fillId="11" borderId="14" xfId="0" applyFont="1" applyFill="1" applyBorder="1" applyAlignment="1">
      <alignment vertical="top" wrapText="1"/>
    </xf>
    <xf numFmtId="0" fontId="22" fillId="11" borderId="36" xfId="0" applyFont="1" applyFill="1" applyBorder="1" applyAlignment="1">
      <alignment vertical="top" wrapText="1"/>
    </xf>
    <xf numFmtId="179" fontId="5" fillId="0" borderId="0" xfId="17" applyNumberFormat="1" applyFont="1" applyFill="1" applyBorder="1" applyAlignment="1">
      <alignment vertical="top"/>
    </xf>
    <xf numFmtId="0" fontId="7" fillId="0" borderId="36" xfId="15" applyFont="1" applyFill="1" applyBorder="1" applyAlignment="1">
      <alignment vertical="top" wrapText="1"/>
      <protection/>
    </xf>
    <xf numFmtId="9" fontId="22" fillId="0" borderId="14" xfId="0" applyNumberFormat="1" applyFont="1" applyFill="1" applyBorder="1" applyAlignment="1">
      <alignment horizontal="center" vertical="top"/>
    </xf>
    <xf numFmtId="0" fontId="22" fillId="10" borderId="15" xfId="0" applyFont="1" applyFill="1" applyBorder="1" applyAlignment="1">
      <alignment vertical="center" wrapText="1"/>
    </xf>
    <xf numFmtId="0" fontId="7" fillId="0" borderId="36" xfId="15" applyFont="1" applyFill="1" applyBorder="1" applyAlignment="1">
      <alignment vertical="center" wrapText="1"/>
      <protection/>
    </xf>
    <xf numFmtId="179" fontId="5" fillId="0" borderId="0" xfId="17" applyNumberFormat="1" applyFont="1" applyFill="1" applyBorder="1" applyAlignment="1">
      <alignment vertical="center"/>
    </xf>
    <xf numFmtId="41" fontId="5" fillId="0" borderId="36" xfId="19" applyNumberFormat="1" applyFont="1" applyFill="1" applyBorder="1" applyAlignment="1">
      <alignment vertical="center"/>
    </xf>
    <xf numFmtId="3" fontId="5" fillId="0" borderId="36" xfId="0" applyNumberFormat="1" applyFont="1" applyFill="1" applyBorder="1" applyAlignment="1">
      <alignment horizontal="right" vertical="center" wrapText="1"/>
    </xf>
    <xf numFmtId="0" fontId="22" fillId="0" borderId="36" xfId="0" applyFont="1" applyFill="1" applyBorder="1" applyAlignment="1">
      <alignment vertical="center"/>
    </xf>
    <xf numFmtId="179" fontId="5" fillId="0" borderId="0" xfId="17" applyNumberFormat="1" applyFont="1" applyFill="1" applyAlignment="1">
      <alignment vertical="center"/>
    </xf>
    <xf numFmtId="49" fontId="7" fillId="0" borderId="33" xfId="0" applyNumberFormat="1" applyFont="1" applyFill="1" applyBorder="1" applyAlignment="1">
      <alignment horizontal="center" vertical="center" wrapText="1"/>
    </xf>
    <xf numFmtId="41" fontId="5" fillId="0" borderId="14" xfId="15" applyNumberFormat="1" applyFont="1" applyFill="1" applyBorder="1" applyAlignment="1">
      <alignment vertical="center"/>
      <protection/>
    </xf>
    <xf numFmtId="41" fontId="22" fillId="0" borderId="36" xfId="0" applyNumberFormat="1" applyFont="1" applyFill="1" applyBorder="1" applyAlignment="1">
      <alignment vertical="top" wrapText="1"/>
    </xf>
    <xf numFmtId="0" fontId="7" fillId="0" borderId="15" xfId="16" applyFont="1" applyFill="1" applyBorder="1" applyAlignment="1">
      <alignment vertical="top" wrapText="1"/>
      <protection/>
    </xf>
    <xf numFmtId="0" fontId="7" fillId="0" borderId="14" xfId="15" applyFont="1" applyFill="1" applyBorder="1" applyAlignment="1">
      <alignment vertical="top" wrapText="1"/>
      <protection/>
    </xf>
    <xf numFmtId="0" fontId="7" fillId="0" borderId="14" xfId="16" applyFont="1" applyFill="1" applyBorder="1" applyAlignment="1">
      <alignment vertical="top" wrapText="1"/>
      <protection/>
    </xf>
    <xf numFmtId="41" fontId="5" fillId="0" borderId="0" xfId="0" applyNumberFormat="1" applyFont="1" applyFill="1" applyBorder="1" applyAlignment="1">
      <alignment horizontal="right" vertical="top" wrapText="1"/>
    </xf>
    <xf numFmtId="41" fontId="5" fillId="0" borderId="0" xfId="0" applyNumberFormat="1" applyFont="1" applyFill="1" applyBorder="1" applyAlignment="1">
      <alignment horizontal="right" vertical="top"/>
    </xf>
    <xf numFmtId="9" fontId="5" fillId="0" borderId="0" xfId="22" applyNumberFormat="1" applyFont="1" applyFill="1" applyBorder="1" applyAlignment="1">
      <alignment horizontal="right" vertical="top"/>
    </xf>
    <xf numFmtId="0" fontId="7" fillId="0" borderId="0" xfId="0" applyFont="1" applyBorder="1" applyAlignment="1">
      <alignment vertical="top" wrapText="1"/>
    </xf>
    <xf numFmtId="41" fontId="5" fillId="0" borderId="0" xfId="15" applyNumberFormat="1" applyFont="1" applyFill="1" applyBorder="1" applyAlignment="1">
      <alignment vertical="top"/>
      <protection/>
    </xf>
    <xf numFmtId="0" fontId="22" fillId="0" borderId="0" xfId="0" applyFont="1" applyFill="1" applyBorder="1" applyAlignment="1">
      <alignment vertical="top"/>
    </xf>
    <xf numFmtId="179" fontId="22" fillId="0" borderId="0" xfId="17" applyNumberFormat="1" applyFont="1" applyFill="1" applyAlignment="1">
      <alignment/>
    </xf>
    <xf numFmtId="0" fontId="7" fillId="0" borderId="18" xfId="15" applyFont="1" applyFill="1" applyBorder="1" applyAlignment="1">
      <alignment horizontal="left" vertical="top" wrapText="1"/>
      <protection/>
    </xf>
    <xf numFmtId="0" fontId="7" fillId="0" borderId="18" xfId="16" applyFont="1" applyFill="1" applyBorder="1" applyAlignment="1">
      <alignment horizontal="left" vertical="top" wrapText="1"/>
      <protection/>
    </xf>
    <xf numFmtId="0" fontId="7" fillId="0" borderId="18" xfId="15" applyFont="1" applyFill="1" applyBorder="1" applyAlignment="1">
      <alignment horizontal="left" vertical="top"/>
      <protection/>
    </xf>
    <xf numFmtId="41" fontId="29" fillId="0" borderId="14" xfId="19" applyNumberFormat="1" applyFont="1" applyFill="1" applyBorder="1" applyAlignment="1">
      <alignment vertical="top"/>
    </xf>
    <xf numFmtId="41" fontId="7" fillId="0" borderId="14" xfId="15" applyNumberFormat="1" applyFont="1" applyFill="1" applyBorder="1" applyAlignment="1">
      <alignment horizontal="right" vertical="top"/>
      <protection/>
    </xf>
    <xf numFmtId="0" fontId="7" fillId="0" borderId="36" xfId="15" applyFont="1" applyFill="1" applyBorder="1" applyAlignment="1">
      <alignment vertical="top"/>
      <protection/>
    </xf>
    <xf numFmtId="0" fontId="7" fillId="0" borderId="36" xfId="16" applyFont="1" applyFill="1" applyBorder="1" applyAlignment="1">
      <alignment vertical="top" wrapText="1"/>
      <protection/>
    </xf>
    <xf numFmtId="0" fontId="7" fillId="0" borderId="36" xfId="15" applyFont="1" applyFill="1" applyBorder="1" applyAlignment="1">
      <alignment vertical="top" wrapText="1"/>
      <protection/>
    </xf>
    <xf numFmtId="180" fontId="5" fillId="0" borderId="14" xfId="19" applyNumberFormat="1" applyFont="1" applyFill="1" applyBorder="1" applyAlignment="1">
      <alignment vertical="top"/>
    </xf>
    <xf numFmtId="0" fontId="22" fillId="0" borderId="0" xfId="0" applyFont="1" applyFill="1" applyBorder="1" applyAlignment="1">
      <alignment vertical="center" wrapText="1"/>
    </xf>
    <xf numFmtId="3" fontId="5" fillId="0" borderId="0" xfId="0" applyNumberFormat="1" applyFont="1" applyFill="1" applyAlignment="1">
      <alignment/>
    </xf>
    <xf numFmtId="3" fontId="5" fillId="0" borderId="0" xfId="0" applyNumberFormat="1" applyFont="1" applyFill="1" applyBorder="1" applyAlignment="1">
      <alignment/>
    </xf>
    <xf numFmtId="3" fontId="7" fillId="0" borderId="3" xfId="0" applyNumberFormat="1" applyFont="1" applyFill="1" applyBorder="1" applyAlignment="1">
      <alignment horizontal="center" vertical="center" wrapText="1"/>
    </xf>
    <xf numFmtId="3" fontId="5" fillId="2" borderId="9" xfId="0" applyNumberFormat="1" applyFont="1" applyFill="1" applyBorder="1" applyAlignment="1">
      <alignment/>
    </xf>
    <xf numFmtId="3" fontId="23" fillId="5" borderId="19" xfId="0" applyNumberFormat="1" applyFont="1" applyFill="1" applyBorder="1" applyAlignment="1">
      <alignment horizontal="right" vertical="top"/>
    </xf>
    <xf numFmtId="3" fontId="5" fillId="0" borderId="0" xfId="0" applyNumberFormat="1" applyFont="1" applyFill="1" applyAlignment="1">
      <alignment vertical="center"/>
    </xf>
    <xf numFmtId="3" fontId="2" fillId="0" borderId="0" xfId="0" applyNumberFormat="1" applyFont="1" applyFill="1" applyAlignment="1">
      <alignment/>
    </xf>
    <xf numFmtId="41" fontId="5" fillId="0" borderId="41" xfId="19" applyNumberFormat="1" applyFont="1" applyFill="1" applyBorder="1" applyAlignment="1">
      <alignment vertical="top"/>
    </xf>
    <xf numFmtId="179" fontId="5" fillId="0" borderId="41" xfId="17" applyNumberFormat="1" applyFont="1" applyFill="1" applyBorder="1" applyAlignment="1">
      <alignment horizontal="right" vertical="top"/>
    </xf>
    <xf numFmtId="0" fontId="22" fillId="0" borderId="14" xfId="0" applyFont="1" applyBorder="1" applyAlignment="1">
      <alignment vertical="top" wrapText="1"/>
    </xf>
    <xf numFmtId="0" fontId="4" fillId="0" borderId="15" xfId="0" applyFont="1" applyBorder="1" applyAlignment="1">
      <alignment vertical="top" wrapText="1"/>
    </xf>
    <xf numFmtId="0" fontId="22" fillId="0" borderId="15" xfId="0" applyFont="1" applyBorder="1" applyAlignment="1">
      <alignment vertical="top" wrapText="1"/>
    </xf>
    <xf numFmtId="0" fontId="4" fillId="0" borderId="14" xfId="0" applyNumberFormat="1" applyFont="1" applyBorder="1" applyAlignment="1">
      <alignment vertical="top" wrapText="1"/>
    </xf>
    <xf numFmtId="0" fontId="22" fillId="0" borderId="14" xfId="0" applyFont="1" applyFill="1" applyBorder="1" applyAlignment="1">
      <alignment vertical="top" wrapText="1"/>
    </xf>
    <xf numFmtId="0" fontId="4" fillId="0" borderId="14" xfId="0" applyFont="1" applyFill="1" applyBorder="1" applyAlignment="1">
      <alignment vertical="top" wrapText="1"/>
    </xf>
    <xf numFmtId="0" fontId="1" fillId="0" borderId="14" xfId="0" applyFont="1" applyFill="1" applyBorder="1" applyAlignment="1">
      <alignment vertical="top" wrapText="1"/>
    </xf>
    <xf numFmtId="41" fontId="1" fillId="0" borderId="14" xfId="0" applyNumberFormat="1" applyFont="1" applyBorder="1" applyAlignment="1">
      <alignment vertical="top" wrapText="1"/>
    </xf>
    <xf numFmtId="0" fontId="4" fillId="0" borderId="14" xfId="0" applyNumberFormat="1" applyFont="1" applyBorder="1" applyAlignment="1">
      <alignment horizontal="left" vertical="top" wrapText="1"/>
    </xf>
    <xf numFmtId="0" fontId="4" fillId="0" borderId="15" xfId="0" applyNumberFormat="1" applyFont="1" applyBorder="1" applyAlignment="1">
      <alignment vertical="top" wrapText="1"/>
    </xf>
    <xf numFmtId="0" fontId="7" fillId="0" borderId="0" xfId="0" applyFont="1" applyFill="1" applyAlignment="1">
      <alignment vertical="center" wrapText="1"/>
    </xf>
    <xf numFmtId="41" fontId="25" fillId="5" borderId="19" xfId="0" applyNumberFormat="1" applyFont="1" applyFill="1" applyBorder="1" applyAlignment="1">
      <alignment horizontal="right" vertical="top"/>
    </xf>
    <xf numFmtId="0" fontId="4" fillId="2" borderId="43" xfId="0" applyFont="1" applyFill="1" applyBorder="1" applyAlignment="1">
      <alignment wrapText="1"/>
    </xf>
    <xf numFmtId="0" fontId="0" fillId="0" borderId="14" xfId="0" applyFont="1" applyBorder="1" applyAlignment="1">
      <alignment vertical="top" wrapText="1"/>
    </xf>
    <xf numFmtId="0" fontId="22" fillId="5" borderId="37" xfId="0" applyFont="1" applyFill="1" applyBorder="1" applyAlignment="1">
      <alignment vertical="top" wrapText="1"/>
    </xf>
    <xf numFmtId="0" fontId="22" fillId="2" borderId="0" xfId="0" applyFont="1" applyFill="1" applyAlignment="1">
      <alignment vertical="top" wrapText="1"/>
    </xf>
    <xf numFmtId="41" fontId="1" fillId="0" borderId="14" xfId="0" applyNumberFormat="1" applyFont="1" applyFill="1" applyBorder="1" applyAlignment="1">
      <alignment vertical="top" wrapText="1"/>
    </xf>
    <xf numFmtId="179" fontId="5" fillId="0" borderId="14" xfId="0" applyNumberFormat="1" applyFont="1" applyFill="1" applyBorder="1" applyAlignment="1">
      <alignment horizontal="right" vertical="top" wrapText="1"/>
    </xf>
    <xf numFmtId="41" fontId="5" fillId="0" borderId="36" xfId="0" applyNumberFormat="1" applyFont="1" applyFill="1" applyBorder="1" applyAlignment="1">
      <alignment horizontal="right" vertical="top"/>
    </xf>
    <xf numFmtId="9" fontId="5" fillId="0" borderId="6" xfId="0" applyNumberFormat="1" applyFont="1" applyFill="1" applyBorder="1" applyAlignment="1">
      <alignment horizontal="right" vertical="top"/>
    </xf>
    <xf numFmtId="0" fontId="4" fillId="0" borderId="6" xfId="0" applyFont="1" applyFill="1" applyBorder="1" applyAlignment="1">
      <alignment vertical="top" wrapText="1"/>
    </xf>
    <xf numFmtId="0" fontId="0" fillId="0" borderId="0" xfId="0" applyFont="1" applyFill="1" applyAlignment="1">
      <alignment vertical="center"/>
    </xf>
    <xf numFmtId="0" fontId="4" fillId="0" borderId="15" xfId="0" applyFont="1" applyFill="1" applyBorder="1" applyAlignment="1">
      <alignment vertical="top" wrapText="1"/>
    </xf>
    <xf numFmtId="0" fontId="22" fillId="0" borderId="15" xfId="0" applyFont="1" applyFill="1" applyBorder="1" applyAlignment="1">
      <alignment vertical="top" wrapText="1"/>
    </xf>
    <xf numFmtId="0" fontId="4" fillId="0" borderId="14" xfId="0" applyNumberFormat="1" applyFont="1" applyFill="1" applyBorder="1" applyAlignment="1">
      <alignment vertical="top" wrapText="1"/>
    </xf>
    <xf numFmtId="0" fontId="1" fillId="0" borderId="15" xfId="0" applyFont="1" applyFill="1" applyBorder="1" applyAlignment="1">
      <alignment vertical="top" wrapText="1"/>
    </xf>
    <xf numFmtId="179" fontId="5" fillId="0" borderId="15" xfId="0" applyNumberFormat="1" applyFont="1" applyFill="1" applyBorder="1" applyAlignment="1">
      <alignment horizontal="right" vertical="top" wrapText="1"/>
    </xf>
    <xf numFmtId="3" fontId="5" fillId="0" borderId="15" xfId="0" applyNumberFormat="1" applyFont="1" applyFill="1" applyBorder="1" applyAlignment="1">
      <alignment horizontal="right" vertical="top" wrapText="1"/>
    </xf>
    <xf numFmtId="41" fontId="5" fillId="0" borderId="15" xfId="15" applyNumberFormat="1" applyFont="1" applyFill="1" applyBorder="1" applyAlignment="1">
      <alignment vertical="top"/>
      <protection/>
    </xf>
    <xf numFmtId="49" fontId="7" fillId="0" borderId="40" xfId="0" applyNumberFormat="1" applyFont="1" applyFill="1" applyBorder="1" applyAlignment="1">
      <alignment horizontal="left" vertical="top" wrapText="1"/>
    </xf>
    <xf numFmtId="41" fontId="5" fillId="0" borderId="24" xfId="0" applyNumberFormat="1" applyFont="1" applyFill="1" applyBorder="1" applyAlignment="1">
      <alignment horizontal="right" vertical="top" wrapText="1"/>
    </xf>
    <xf numFmtId="9" fontId="5" fillId="0" borderId="4" xfId="22" applyFont="1" applyFill="1" applyBorder="1" applyAlignment="1">
      <alignment horizontal="right" vertical="top"/>
    </xf>
    <xf numFmtId="0" fontId="4" fillId="0" borderId="41" xfId="0" applyFont="1" applyFill="1" applyBorder="1" applyAlignment="1">
      <alignment vertical="top" wrapText="1"/>
    </xf>
    <xf numFmtId="49" fontId="7" fillId="0" borderId="40" xfId="0" applyNumberFormat="1" applyFont="1" applyFill="1" applyBorder="1" applyAlignment="1">
      <alignment vertical="top" wrapText="1"/>
    </xf>
    <xf numFmtId="0" fontId="5" fillId="2" borderId="4" xfId="0" applyFont="1" applyFill="1" applyBorder="1" applyAlignment="1">
      <alignment horizontal="right" vertical="top"/>
    </xf>
    <xf numFmtId="0" fontId="5" fillId="2" borderId="41" xfId="0" applyFont="1" applyFill="1" applyBorder="1" applyAlignment="1">
      <alignment horizontal="right" vertical="top"/>
    </xf>
    <xf numFmtId="179" fontId="5" fillId="2" borderId="41" xfId="17" applyNumberFormat="1" applyFont="1" applyFill="1" applyBorder="1" applyAlignment="1">
      <alignment horizontal="right" vertical="top"/>
    </xf>
    <xf numFmtId="41" fontId="5" fillId="2" borderId="24" xfId="0" applyNumberFormat="1" applyFont="1" applyFill="1" applyBorder="1" applyAlignment="1">
      <alignment horizontal="right" vertical="top"/>
    </xf>
    <xf numFmtId="0" fontId="5" fillId="2" borderId="41" xfId="0" applyFont="1" applyFill="1" applyBorder="1" applyAlignment="1">
      <alignment vertical="top" wrapText="1"/>
    </xf>
    <xf numFmtId="0" fontId="22" fillId="2" borderId="43" xfId="0" applyFont="1" applyFill="1" applyBorder="1" applyAlignment="1">
      <alignment vertical="top" wrapText="1"/>
    </xf>
    <xf numFmtId="0" fontId="7" fillId="2" borderId="40" xfId="0" applyFont="1" applyFill="1" applyBorder="1" applyAlignment="1">
      <alignment vertical="center" wrapText="1"/>
    </xf>
    <xf numFmtId="0" fontId="5" fillId="2" borderId="41" xfId="0" applyFont="1" applyFill="1" applyBorder="1" applyAlignment="1">
      <alignment vertical="top"/>
    </xf>
    <xf numFmtId="0" fontId="22" fillId="2" borderId="44" xfId="0" applyFont="1" applyFill="1" applyBorder="1" applyAlignment="1">
      <alignment vertical="top" wrapText="1"/>
    </xf>
    <xf numFmtId="0" fontId="4" fillId="0" borderId="32" xfId="0" applyFont="1" applyFill="1" applyBorder="1" applyAlignment="1">
      <alignment vertical="top" wrapText="1"/>
    </xf>
    <xf numFmtId="0" fontId="4" fillId="0" borderId="32" xfId="0" applyFont="1" applyBorder="1" applyAlignment="1">
      <alignment vertical="top" wrapText="1"/>
    </xf>
    <xf numFmtId="0" fontId="1" fillId="0" borderId="32" xfId="0" applyFont="1" applyFill="1" applyBorder="1" applyAlignment="1">
      <alignment vertical="top" wrapText="1"/>
    </xf>
    <xf numFmtId="0" fontId="4" fillId="0" borderId="33" xfId="0" applyFont="1" applyBorder="1" applyAlignment="1">
      <alignment vertical="top" wrapText="1"/>
    </xf>
    <xf numFmtId="41" fontId="5" fillId="0" borderId="14" xfId="15" applyNumberFormat="1" applyFont="1" applyFill="1" applyBorder="1" applyAlignment="1">
      <alignment horizontal="right" vertical="top"/>
      <protection/>
    </xf>
    <xf numFmtId="0" fontId="4" fillId="0" borderId="0" xfId="0" applyFont="1" applyFill="1" applyBorder="1" applyAlignment="1">
      <alignment wrapText="1"/>
    </xf>
    <xf numFmtId="9" fontId="5" fillId="0" borderId="32" xfId="22" applyNumberFormat="1" applyFont="1" applyFill="1" applyBorder="1" applyAlignment="1">
      <alignment horizontal="right" vertical="top"/>
    </xf>
    <xf numFmtId="0" fontId="47" fillId="0" borderId="36" xfId="0" applyFont="1" applyFill="1" applyBorder="1" applyAlignment="1">
      <alignment vertical="top" wrapText="1"/>
    </xf>
    <xf numFmtId="0" fontId="7" fillId="0" borderId="0" xfId="15" applyFont="1" applyFill="1" applyBorder="1" applyAlignment="1">
      <alignment vertical="top" wrapText="1"/>
      <protection/>
    </xf>
    <xf numFmtId="0" fontId="7" fillId="0" borderId="37" xfId="15" applyFont="1" applyFill="1" applyBorder="1" applyAlignment="1">
      <alignment vertical="top" wrapText="1"/>
      <protection/>
    </xf>
    <xf numFmtId="0" fontId="7" fillId="0" borderId="44" xfId="15" applyFont="1" applyFill="1" applyBorder="1" applyAlignment="1">
      <alignment vertical="top" wrapText="1"/>
      <protection/>
    </xf>
    <xf numFmtId="0" fontId="7" fillId="0" borderId="0" xfId="0" applyFont="1" applyFill="1" applyBorder="1" applyAlignment="1">
      <alignment horizontal="left" vertical="top" wrapText="1"/>
    </xf>
    <xf numFmtId="0" fontId="9" fillId="5" borderId="37" xfId="0" applyFont="1" applyFill="1" applyBorder="1" applyAlignment="1">
      <alignment horizontal="center" vertical="center" wrapText="1"/>
    </xf>
    <xf numFmtId="0" fontId="7" fillId="0" borderId="0" xfId="15" applyFont="1" applyFill="1" applyBorder="1" applyAlignment="1">
      <alignment horizontal="left" vertical="top" wrapText="1"/>
      <protection/>
    </xf>
    <xf numFmtId="0" fontId="7" fillId="0" borderId="0" xfId="16" applyFont="1" applyFill="1" applyBorder="1" applyAlignment="1">
      <alignment horizontal="left" vertical="top" wrapText="1"/>
      <protection/>
    </xf>
    <xf numFmtId="0" fontId="7" fillId="0" borderId="0" xfId="15" applyFont="1" applyFill="1" applyBorder="1" applyAlignment="1">
      <alignment horizontal="left" vertical="top"/>
      <protection/>
    </xf>
    <xf numFmtId="0" fontId="7" fillId="0" borderId="0" xfId="16" applyFont="1" applyFill="1" applyBorder="1" applyAlignment="1">
      <alignment vertical="top" wrapText="1"/>
      <protection/>
    </xf>
    <xf numFmtId="0" fontId="7" fillId="0" borderId="0" xfId="0" applyFont="1" applyFill="1" applyBorder="1" applyAlignment="1">
      <alignment vertical="top" wrapText="1"/>
    </xf>
    <xf numFmtId="0" fontId="7" fillId="2" borderId="44" xfId="0" applyFont="1" applyFill="1" applyBorder="1" applyAlignment="1">
      <alignment vertical="center" wrapText="1"/>
    </xf>
    <xf numFmtId="0" fontId="7" fillId="0" borderId="0" xfId="15" applyFont="1" applyFill="1" applyBorder="1" applyAlignment="1">
      <alignment vertical="top"/>
      <protection/>
    </xf>
    <xf numFmtId="0" fontId="7" fillId="0" borderId="37" xfId="0" applyFont="1" applyFill="1" applyBorder="1" applyAlignment="1">
      <alignment horizontal="left" vertical="top" wrapText="1"/>
    </xf>
    <xf numFmtId="0" fontId="7" fillId="2" borderId="0" xfId="0" applyFont="1" applyFill="1" applyBorder="1" applyAlignment="1">
      <alignment vertical="center" wrapText="1"/>
    </xf>
    <xf numFmtId="0" fontId="9" fillId="5" borderId="37" xfId="0" applyFont="1" applyFill="1" applyBorder="1" applyAlignment="1">
      <alignment horizontal="center" vertical="top" wrapText="1"/>
    </xf>
    <xf numFmtId="0" fontId="7" fillId="2" borderId="0" xfId="0" applyFont="1" applyFill="1" applyBorder="1" applyAlignment="1">
      <alignment vertical="top" wrapText="1"/>
    </xf>
    <xf numFmtId="41" fontId="5" fillId="0" borderId="37" xfId="0" applyNumberFormat="1" applyFont="1" applyFill="1" applyBorder="1" applyAlignment="1">
      <alignment horizontal="right" vertical="top" wrapText="1"/>
    </xf>
    <xf numFmtId="41" fontId="5" fillId="0" borderId="44" xfId="0" applyNumberFormat="1" applyFont="1" applyFill="1" applyBorder="1" applyAlignment="1">
      <alignment horizontal="right" vertical="top" wrapText="1"/>
    </xf>
    <xf numFmtId="41" fontId="5" fillId="2" borderId="0" xfId="0" applyNumberFormat="1" applyFont="1" applyFill="1" applyBorder="1" applyAlignment="1">
      <alignment horizontal="right" vertical="top"/>
    </xf>
    <xf numFmtId="41" fontId="5" fillId="2" borderId="44" xfId="0" applyNumberFormat="1" applyFont="1" applyFill="1" applyBorder="1" applyAlignment="1">
      <alignment horizontal="right" vertical="top"/>
    </xf>
    <xf numFmtId="41" fontId="5" fillId="0" borderId="0" xfId="17" applyNumberFormat="1" applyFont="1" applyFill="1" applyBorder="1" applyAlignment="1">
      <alignment horizontal="right" vertical="top"/>
    </xf>
    <xf numFmtId="41" fontId="5" fillId="0" borderId="0" xfId="17" applyNumberFormat="1" applyFont="1" applyFill="1" applyBorder="1" applyAlignment="1">
      <alignment horizontal="center" vertical="top"/>
    </xf>
    <xf numFmtId="41" fontId="23" fillId="5" borderId="37" xfId="17" applyNumberFormat="1" applyFont="1" applyFill="1" applyBorder="1" applyAlignment="1">
      <alignment horizontal="right" vertical="top"/>
    </xf>
    <xf numFmtId="41" fontId="23" fillId="5" borderId="37" xfId="0" applyNumberFormat="1" applyFont="1" applyFill="1" applyBorder="1" applyAlignment="1">
      <alignment horizontal="right" vertical="top"/>
    </xf>
    <xf numFmtId="41" fontId="5" fillId="0" borderId="37" xfId="17" applyNumberFormat="1" applyFont="1" applyFill="1" applyBorder="1" applyAlignment="1">
      <alignment horizontal="right" vertical="top"/>
    </xf>
    <xf numFmtId="41" fontId="5" fillId="0" borderId="0" xfId="0" applyNumberFormat="1" applyFont="1" applyFill="1" applyBorder="1" applyAlignment="1">
      <alignment vertical="top"/>
    </xf>
    <xf numFmtId="179" fontId="5" fillId="0" borderId="41" xfId="0" applyNumberFormat="1" applyFont="1" applyFill="1" applyBorder="1" applyAlignment="1">
      <alignment horizontal="right" vertical="top" wrapText="1"/>
    </xf>
    <xf numFmtId="3" fontId="5" fillId="0" borderId="41" xfId="0" applyNumberFormat="1" applyFont="1" applyFill="1" applyBorder="1" applyAlignment="1">
      <alignment horizontal="right" vertical="top" wrapText="1"/>
    </xf>
    <xf numFmtId="3" fontId="5" fillId="2" borderId="14" xfId="0" applyNumberFormat="1" applyFont="1" applyFill="1" applyBorder="1" applyAlignment="1">
      <alignment horizontal="right" vertical="top"/>
    </xf>
    <xf numFmtId="179" fontId="5" fillId="2" borderId="41" xfId="0" applyNumberFormat="1" applyFont="1" applyFill="1" applyBorder="1" applyAlignment="1">
      <alignment horizontal="right" vertical="top"/>
    </xf>
    <xf numFmtId="3" fontId="5" fillId="2" borderId="41" xfId="0" applyNumberFormat="1" applyFont="1" applyFill="1" applyBorder="1" applyAlignment="1">
      <alignment horizontal="right" vertical="top"/>
    </xf>
    <xf numFmtId="3" fontId="5" fillId="0" borderId="14" xfId="17" applyNumberFormat="1" applyFont="1" applyFill="1" applyBorder="1" applyAlignment="1">
      <alignment horizontal="right" vertical="top"/>
    </xf>
    <xf numFmtId="179" fontId="5" fillId="0" borderId="14" xfId="17" applyNumberFormat="1" applyFont="1" applyFill="1" applyBorder="1" applyAlignment="1">
      <alignment horizontal="center" vertical="top"/>
    </xf>
    <xf numFmtId="3" fontId="5" fillId="0" borderId="14" xfId="17" applyNumberFormat="1" applyFont="1" applyFill="1" applyBorder="1" applyAlignment="1">
      <alignment horizontal="center" vertical="top"/>
    </xf>
    <xf numFmtId="3" fontId="5" fillId="0" borderId="14" xfId="0" applyNumberFormat="1" applyFont="1" applyFill="1" applyBorder="1" applyAlignment="1">
      <alignment horizontal="right" vertical="top"/>
    </xf>
    <xf numFmtId="41" fontId="5" fillId="0" borderId="14" xfId="0" applyNumberFormat="1" applyFont="1" applyFill="1" applyBorder="1" applyAlignment="1">
      <alignment horizontal="right" vertical="top" wrapText="1"/>
    </xf>
    <xf numFmtId="179" fontId="23" fillId="5" borderId="15" xfId="17" applyNumberFormat="1" applyFont="1" applyFill="1" applyBorder="1" applyAlignment="1">
      <alignment horizontal="right" vertical="top"/>
    </xf>
    <xf numFmtId="179" fontId="23" fillId="5" borderId="15" xfId="0" applyNumberFormat="1" applyFont="1" applyFill="1" applyBorder="1" applyAlignment="1">
      <alignment horizontal="right" vertical="top"/>
    </xf>
    <xf numFmtId="179" fontId="5" fillId="0" borderId="14" xfId="0" applyNumberFormat="1" applyFont="1" applyFill="1" applyBorder="1" applyAlignment="1">
      <alignment horizontal="right" vertical="top"/>
    </xf>
    <xf numFmtId="3" fontId="5" fillId="0" borderId="15" xfId="17" applyNumberFormat="1" applyFont="1" applyFill="1" applyBorder="1" applyAlignment="1">
      <alignment horizontal="right" vertical="top"/>
    </xf>
    <xf numFmtId="179" fontId="5" fillId="0" borderId="14" xfId="0" applyNumberFormat="1" applyFont="1" applyFill="1" applyBorder="1" applyAlignment="1">
      <alignment vertical="top"/>
    </xf>
    <xf numFmtId="3" fontId="5" fillId="0" borderId="14" xfId="0" applyNumberFormat="1" applyFont="1" applyFill="1" applyBorder="1" applyAlignment="1">
      <alignment vertical="top"/>
    </xf>
    <xf numFmtId="3" fontId="23" fillId="5" borderId="15" xfId="0" applyNumberFormat="1" applyFont="1" applyFill="1" applyBorder="1" applyAlignment="1">
      <alignment horizontal="right" vertical="center"/>
    </xf>
    <xf numFmtId="0" fontId="4" fillId="0" borderId="41" xfId="0" applyFont="1" applyBorder="1" applyAlignment="1">
      <alignment vertical="top" wrapText="1"/>
    </xf>
    <xf numFmtId="179" fontId="23" fillId="5" borderId="15" xfId="0" applyNumberFormat="1" applyFont="1" applyFill="1" applyBorder="1" applyAlignment="1">
      <alignment vertical="top"/>
    </xf>
    <xf numFmtId="179" fontId="5" fillId="5" borderId="15" xfId="17" applyNumberFormat="1" applyFont="1" applyFill="1" applyBorder="1" applyAlignment="1">
      <alignment horizontal="right" vertical="top"/>
    </xf>
    <xf numFmtId="41" fontId="23" fillId="5" borderId="37" xfId="0" applyNumberFormat="1" applyFont="1" applyFill="1" applyBorder="1" applyAlignment="1">
      <alignment vertical="top"/>
    </xf>
    <xf numFmtId="0" fontId="7" fillId="0" borderId="37" xfId="16" applyFont="1" applyFill="1" applyBorder="1" applyAlignment="1">
      <alignment horizontal="left" vertical="top" wrapText="1"/>
      <protection/>
    </xf>
    <xf numFmtId="0" fontId="7" fillId="0" borderId="37" xfId="16" applyFont="1" applyFill="1" applyBorder="1" applyAlignment="1">
      <alignment vertical="top" wrapText="1"/>
      <protection/>
    </xf>
    <xf numFmtId="9" fontId="5" fillId="0" borderId="23" xfId="0" applyNumberFormat="1" applyFont="1" applyFill="1" applyBorder="1" applyAlignment="1">
      <alignment horizontal="right" vertical="top"/>
    </xf>
    <xf numFmtId="0" fontId="4" fillId="0" borderId="23" xfId="0" applyFont="1" applyFill="1" applyBorder="1" applyAlignment="1">
      <alignment vertical="top" wrapText="1"/>
    </xf>
    <xf numFmtId="9" fontId="5" fillId="0" borderId="25" xfId="0" applyNumberFormat="1" applyFont="1" applyFill="1" applyBorder="1" applyAlignment="1">
      <alignment horizontal="right" vertical="top"/>
    </xf>
    <xf numFmtId="0" fontId="4" fillId="0" borderId="25" xfId="0" applyFont="1" applyFill="1" applyBorder="1" applyAlignment="1">
      <alignment vertical="top" wrapText="1"/>
    </xf>
    <xf numFmtId="49" fontId="7" fillId="0" borderId="33" xfId="0" applyNumberFormat="1" applyFont="1" applyFill="1" applyBorder="1" applyAlignment="1">
      <alignment horizontal="left" vertical="center" wrapText="1"/>
    </xf>
    <xf numFmtId="3" fontId="5" fillId="0" borderId="15" xfId="0" applyNumberFormat="1" applyFont="1" applyFill="1" applyBorder="1" applyAlignment="1">
      <alignment horizontal="right" vertical="center" wrapText="1"/>
    </xf>
    <xf numFmtId="41" fontId="5" fillId="0" borderId="15" xfId="0" applyNumberFormat="1" applyFont="1" applyFill="1" applyBorder="1" applyAlignment="1">
      <alignment horizontal="right" vertical="center" wrapText="1"/>
    </xf>
    <xf numFmtId="179" fontId="5" fillId="0" borderId="15" xfId="0" applyNumberFormat="1" applyFont="1" applyFill="1" applyBorder="1" applyAlignment="1">
      <alignment horizontal="right" vertical="center" wrapText="1"/>
    </xf>
    <xf numFmtId="179" fontId="5" fillId="0" borderId="15" xfId="17" applyNumberFormat="1" applyFont="1" applyFill="1" applyBorder="1" applyAlignment="1">
      <alignment horizontal="right" vertical="center"/>
    </xf>
    <xf numFmtId="41" fontId="5" fillId="0" borderId="37" xfId="0" applyNumberFormat="1" applyFont="1" applyFill="1" applyBorder="1" applyAlignment="1">
      <alignment horizontal="right" vertical="center" wrapText="1"/>
    </xf>
    <xf numFmtId="41" fontId="5" fillId="0" borderId="19" xfId="0" applyNumberFormat="1" applyFont="1" applyFill="1" applyBorder="1" applyAlignment="1">
      <alignment horizontal="right" vertical="center"/>
    </xf>
    <xf numFmtId="9" fontId="5" fillId="0" borderId="13" xfId="0" applyNumberFormat="1" applyFont="1" applyFill="1" applyBorder="1" applyAlignment="1">
      <alignment horizontal="right" vertical="center"/>
    </xf>
    <xf numFmtId="41" fontId="5" fillId="0" borderId="14" xfId="19" applyNumberFormat="1" applyFont="1" applyFill="1" applyBorder="1" applyAlignment="1">
      <alignment horizontal="right" vertical="top"/>
    </xf>
    <xf numFmtId="0" fontId="1" fillId="0" borderId="15" xfId="0" applyFont="1" applyBorder="1" applyAlignment="1">
      <alignment vertical="top" wrapText="1"/>
    </xf>
    <xf numFmtId="0" fontId="47" fillId="0" borderId="15" xfId="0" applyFont="1" applyBorder="1" applyAlignment="1">
      <alignment vertical="top" wrapText="1"/>
    </xf>
    <xf numFmtId="0" fontId="4" fillId="0" borderId="15" xfId="0" applyNumberFormat="1" applyFont="1" applyFill="1" applyBorder="1" applyAlignment="1">
      <alignment vertical="top" wrapText="1"/>
    </xf>
    <xf numFmtId="3" fontId="23" fillId="5" borderId="37" xfId="0" applyNumberFormat="1" applyFont="1" applyFill="1" applyBorder="1" applyAlignment="1">
      <alignment horizontal="right" vertical="center"/>
    </xf>
    <xf numFmtId="3" fontId="23" fillId="5" borderId="38" xfId="0" applyNumberFormat="1" applyFont="1" applyFill="1" applyBorder="1" applyAlignment="1">
      <alignment horizontal="right" vertical="center"/>
    </xf>
    <xf numFmtId="9" fontId="5" fillId="5" borderId="13" xfId="22" applyFont="1" applyFill="1" applyBorder="1" applyAlignment="1">
      <alignment horizontal="right" vertical="center"/>
    </xf>
    <xf numFmtId="0" fontId="5" fillId="5" borderId="15" xfId="0" applyFont="1" applyFill="1" applyBorder="1" applyAlignment="1">
      <alignment horizontal="left" vertical="center" wrapText="1"/>
    </xf>
    <xf numFmtId="0" fontId="22" fillId="0" borderId="15" xfId="0" applyFont="1" applyFill="1" applyBorder="1" applyAlignment="1">
      <alignment vertical="center" wrapText="1"/>
    </xf>
    <xf numFmtId="0" fontId="9" fillId="0" borderId="10" xfId="0" applyFont="1" applyFill="1" applyBorder="1" applyAlignment="1">
      <alignment horizontal="left" vertical="center" wrapText="1"/>
    </xf>
    <xf numFmtId="0" fontId="13"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left"/>
    </xf>
    <xf numFmtId="0" fontId="9" fillId="0" borderId="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5"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3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3"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Border="1" applyAlignment="1">
      <alignment horizontal="left" wrapText="1"/>
    </xf>
    <xf numFmtId="0" fontId="27" fillId="0" borderId="0" xfId="0" applyFont="1" applyFill="1" applyAlignment="1">
      <alignment horizontal="center" vertical="center"/>
    </xf>
    <xf numFmtId="0" fontId="19" fillId="0" borderId="0" xfId="0" applyFont="1" applyFill="1" applyAlignment="1">
      <alignment horizontal="center" vertical="center"/>
    </xf>
    <xf numFmtId="0" fontId="7" fillId="0" borderId="0" xfId="0" applyFont="1" applyFill="1" applyAlignment="1">
      <alignment horizontal="left" wrapText="1"/>
    </xf>
    <xf numFmtId="0" fontId="7" fillId="0" borderId="4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3" borderId="48"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5" fillId="3" borderId="21" xfId="0" applyFont="1" applyFill="1" applyBorder="1" applyAlignment="1">
      <alignment horizontal="center" vertical="top" wrapText="1"/>
    </xf>
    <xf numFmtId="180" fontId="23" fillId="3" borderId="49" xfId="0" applyNumberFormat="1" applyFont="1" applyFill="1" applyBorder="1" applyAlignment="1">
      <alignment horizontal="center" vertical="top"/>
    </xf>
    <xf numFmtId="180" fontId="23" fillId="3" borderId="34" xfId="0" applyNumberFormat="1" applyFont="1" applyFill="1" applyBorder="1" applyAlignment="1">
      <alignment horizontal="center" vertical="top"/>
    </xf>
    <xf numFmtId="41" fontId="23" fillId="3" borderId="21" xfId="0" applyNumberFormat="1" applyFont="1" applyFill="1" applyBorder="1" applyAlignment="1">
      <alignment horizontal="center" vertical="center"/>
    </xf>
    <xf numFmtId="41" fontId="23" fillId="3" borderId="34" xfId="0" applyNumberFormat="1" applyFont="1" applyFill="1" applyBorder="1" applyAlignment="1">
      <alignment horizontal="center" vertical="center"/>
    </xf>
    <xf numFmtId="41" fontId="23" fillId="3" borderId="49" xfId="0" applyNumberFormat="1" applyFont="1" applyFill="1" applyBorder="1" applyAlignment="1">
      <alignment horizontal="center" vertical="center"/>
    </xf>
    <xf numFmtId="9" fontId="5" fillId="3" borderId="49" xfId="22" applyFont="1" applyFill="1" applyBorder="1" applyAlignment="1">
      <alignment horizontal="center" vertical="center"/>
    </xf>
    <xf numFmtId="180" fontId="23" fillId="3" borderId="21" xfId="0" applyNumberFormat="1" applyFont="1" applyFill="1" applyBorder="1" applyAlignment="1">
      <alignment horizontal="center" vertical="center"/>
    </xf>
    <xf numFmtId="0" fontId="32" fillId="0" borderId="0" xfId="0" applyFont="1" applyFill="1" applyAlignment="1">
      <alignment horizontal="center" vertical="center"/>
    </xf>
    <xf numFmtId="0" fontId="16" fillId="0" borderId="0" xfId="0" applyFont="1" applyFill="1" applyAlignment="1">
      <alignment horizontal="center" vertical="center"/>
    </xf>
    <xf numFmtId="0" fontId="31" fillId="0" borderId="0" xfId="0" applyFont="1" applyFill="1" applyAlignment="1">
      <alignment horizontal="center" vertical="center"/>
    </xf>
    <xf numFmtId="0" fontId="7" fillId="2" borderId="4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9" fillId="3" borderId="40"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7" fillId="11" borderId="46" xfId="0" applyFont="1" applyFill="1" applyBorder="1" applyAlignment="1">
      <alignment horizontal="left" vertical="center" wrapText="1"/>
    </xf>
    <xf numFmtId="0" fontId="7" fillId="11" borderId="9" xfId="0" applyFont="1" applyFill="1" applyBorder="1" applyAlignment="1">
      <alignment horizontal="left" vertical="center" wrapText="1"/>
    </xf>
    <xf numFmtId="0" fontId="7" fillId="11" borderId="32" xfId="0" applyFont="1" applyFill="1" applyBorder="1" applyAlignment="1">
      <alignment horizontal="left" vertical="center" wrapText="1"/>
    </xf>
    <xf numFmtId="0" fontId="7" fillId="11" borderId="18" xfId="0" applyFont="1" applyFill="1" applyBorder="1" applyAlignment="1">
      <alignment horizontal="left" vertical="center" wrapText="1"/>
    </xf>
    <xf numFmtId="0" fontId="16" fillId="0" borderId="0" xfId="15" applyFont="1" applyFill="1" applyAlignment="1">
      <alignment horizontal="center" vertical="center"/>
      <protection/>
    </xf>
    <xf numFmtId="0" fontId="34" fillId="0" borderId="0" xfId="15" applyFont="1" applyFill="1" applyAlignment="1">
      <alignment horizontal="center" vertical="center"/>
      <protection/>
    </xf>
    <xf numFmtId="0" fontId="0" fillId="0" borderId="37" xfId="15" applyFont="1" applyFill="1" applyBorder="1" applyAlignment="1">
      <alignment horizontal="left" vertical="center"/>
      <protection/>
    </xf>
    <xf numFmtId="0" fontId="0" fillId="0" borderId="37" xfId="0" applyFont="1" applyFill="1" applyBorder="1" applyAlignment="1">
      <alignment horizontal="left" vertical="center"/>
    </xf>
    <xf numFmtId="0" fontId="19" fillId="0" borderId="0" xfId="0" applyFont="1" applyBorder="1" applyAlignment="1">
      <alignment horizontal="left" vertical="center" wrapText="1"/>
    </xf>
    <xf numFmtId="0" fontId="0" fillId="0" borderId="0" xfId="0" applyAlignment="1">
      <alignment horizontal="left" vertical="top" wrapText="1"/>
    </xf>
    <xf numFmtId="183" fontId="5" fillId="0" borderId="14" xfId="0" applyNumberFormat="1" applyFont="1" applyFill="1" applyBorder="1" applyAlignment="1">
      <alignment horizontal="right" vertical="top" wrapText="1"/>
    </xf>
    <xf numFmtId="3" fontId="5" fillId="0" borderId="18" xfId="0" applyNumberFormat="1" applyFont="1" applyFill="1" applyBorder="1" applyAlignment="1">
      <alignment horizontal="right" vertical="top" wrapText="1"/>
    </xf>
    <xf numFmtId="9" fontId="22" fillId="0" borderId="5" xfId="22" applyFont="1" applyFill="1" applyBorder="1" applyAlignment="1">
      <alignment horizontal="right" vertical="top"/>
    </xf>
    <xf numFmtId="0" fontId="3" fillId="3" borderId="32" xfId="0" applyFont="1" applyFill="1" applyBorder="1" applyAlignment="1">
      <alignment horizontal="center" vertical="center" wrapText="1"/>
    </xf>
    <xf numFmtId="0" fontId="3" fillId="3" borderId="0" xfId="0" applyFont="1" applyFill="1" applyBorder="1" applyAlignment="1">
      <alignment horizontal="center" vertical="center" wrapText="1"/>
    </xf>
    <xf numFmtId="180" fontId="25" fillId="3" borderId="15" xfId="0" applyNumberFormat="1" applyFont="1" applyFill="1" applyBorder="1" applyAlignment="1">
      <alignment horizontal="right" vertical="top"/>
    </xf>
    <xf numFmtId="180" fontId="25" fillId="3" borderId="15" xfId="0" applyNumberFormat="1" applyFont="1" applyFill="1" applyBorder="1" applyAlignment="1">
      <alignment vertical="center"/>
    </xf>
    <xf numFmtId="180" fontId="25" fillId="3" borderId="15" xfId="0" applyNumberFormat="1" applyFont="1" applyFill="1" applyBorder="1" applyAlignment="1">
      <alignment horizontal="center" vertical="center"/>
    </xf>
    <xf numFmtId="41" fontId="25" fillId="3" borderId="15" xfId="0" applyNumberFormat="1" applyFont="1" applyFill="1" applyBorder="1" applyAlignment="1">
      <alignment horizontal="center" vertical="center"/>
    </xf>
    <xf numFmtId="3" fontId="25" fillId="3" borderId="15" xfId="0" applyNumberFormat="1" applyFont="1" applyFill="1" applyBorder="1" applyAlignment="1">
      <alignment horizontal="center" vertical="center"/>
    </xf>
    <xf numFmtId="41" fontId="25" fillId="3" borderId="33" xfId="0" applyNumberFormat="1" applyFont="1" applyFill="1" applyBorder="1" applyAlignment="1">
      <alignment horizontal="center" vertical="center"/>
    </xf>
    <xf numFmtId="3" fontId="25" fillId="3" borderId="38" xfId="0" applyNumberFormat="1" applyFont="1" applyFill="1" applyBorder="1" applyAlignment="1">
      <alignment horizontal="center" vertical="center"/>
    </xf>
    <xf numFmtId="9" fontId="22" fillId="3" borderId="33" xfId="22" applyFont="1" applyFill="1" applyBorder="1" applyAlignment="1">
      <alignment horizontal="center" vertical="center"/>
    </xf>
    <xf numFmtId="0" fontId="22" fillId="3" borderId="15" xfId="0" applyFont="1" applyFill="1" applyBorder="1" applyAlignment="1">
      <alignment horizontal="center" vertical="top" wrapText="1"/>
    </xf>
    <xf numFmtId="0" fontId="4" fillId="0" borderId="0" xfId="0" applyFont="1" applyFill="1" applyAlignment="1">
      <alignment vertical="center"/>
    </xf>
    <xf numFmtId="0" fontId="3" fillId="3" borderId="33" xfId="0" applyFont="1" applyFill="1" applyBorder="1" applyAlignment="1">
      <alignment horizontal="center" vertical="center" wrapText="1"/>
    </xf>
    <xf numFmtId="0" fontId="3" fillId="3" borderId="37" xfId="0" applyFont="1" applyFill="1" applyBorder="1" applyAlignment="1">
      <alignment horizontal="center" vertical="center" wrapText="1"/>
    </xf>
    <xf numFmtId="180" fontId="25" fillId="3" borderId="49" xfId="0" applyNumberFormat="1" applyFont="1" applyFill="1" applyBorder="1" applyAlignment="1">
      <alignment horizontal="center" vertical="top"/>
    </xf>
    <xf numFmtId="180" fontId="25" fillId="3" borderId="34" xfId="0" applyNumberFormat="1" applyFont="1" applyFill="1" applyBorder="1" applyAlignment="1">
      <alignment horizontal="center" vertical="top"/>
    </xf>
    <xf numFmtId="180" fontId="25" fillId="3" borderId="21" xfId="0" applyNumberFormat="1" applyFont="1" applyFill="1" applyBorder="1" applyAlignment="1">
      <alignment horizontal="center" vertical="center"/>
    </xf>
    <xf numFmtId="41" fontId="25" fillId="3" borderId="21" xfId="0" applyNumberFormat="1" applyFont="1" applyFill="1" applyBorder="1" applyAlignment="1">
      <alignment horizontal="center" vertical="center"/>
    </xf>
    <xf numFmtId="3" fontId="25" fillId="3" borderId="21" xfId="0" applyNumberFormat="1" applyFont="1" applyFill="1" applyBorder="1" applyAlignment="1">
      <alignment horizontal="center" vertical="center"/>
    </xf>
    <xf numFmtId="41" fontId="25" fillId="3" borderId="49" xfId="0" applyNumberFormat="1" applyFont="1" applyFill="1" applyBorder="1" applyAlignment="1">
      <alignment horizontal="center" vertical="center"/>
    </xf>
    <xf numFmtId="3" fontId="25" fillId="3" borderId="34" xfId="0" applyNumberFormat="1" applyFont="1" applyFill="1" applyBorder="1" applyAlignment="1">
      <alignment horizontal="center" vertical="center"/>
    </xf>
    <xf numFmtId="9" fontId="22" fillId="3" borderId="49" xfId="22" applyFont="1" applyFill="1" applyBorder="1" applyAlignment="1">
      <alignment horizontal="center" vertical="center"/>
    </xf>
    <xf numFmtId="0" fontId="22" fillId="3" borderId="21" xfId="0" applyFont="1" applyFill="1" applyBorder="1" applyAlignment="1">
      <alignment horizontal="center" vertical="top" wrapText="1"/>
    </xf>
    <xf numFmtId="0" fontId="0" fillId="0" borderId="0" xfId="0" applyFont="1" applyFill="1" applyAlignment="1">
      <alignment vertical="top"/>
    </xf>
    <xf numFmtId="0" fontId="0" fillId="0" borderId="37" xfId="0"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top"/>
    </xf>
  </cellXfs>
  <cellStyles count="12">
    <cellStyle name="Normal" xfId="0"/>
    <cellStyle name="一般_97基金預算明細表-公益彩券(15)" xfId="15"/>
    <cellStyle name="一般_97基金預算明細表-公益彩券(15) (1)" xfId="16"/>
    <cellStyle name="Comma" xfId="17"/>
    <cellStyle name="Comma [0]" xfId="18"/>
    <cellStyle name="千分位_97基金預算明細表-公益彩券(15)" xfId="19"/>
    <cellStyle name="千分位_97基金預算明細表-公益彩券(15) (1)" xfId="20"/>
    <cellStyle name="Followed Hyperlink" xfId="21"/>
    <cellStyle name="Percent" xfId="22"/>
    <cellStyle name="Currency" xfId="23"/>
    <cellStyle name="Currency [0]"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1:L187"/>
  <sheetViews>
    <sheetView view="pageBreakPreview" zoomScaleSheetLayoutView="100" workbookViewId="0" topLeftCell="A1">
      <selection activeCell="K147" sqref="K147"/>
    </sheetView>
  </sheetViews>
  <sheetFormatPr defaultColWidth="9.00390625" defaultRowHeight="16.5"/>
  <cols>
    <col min="1" max="1" width="3.125" style="6" customWidth="1"/>
    <col min="2" max="2" width="24.125" style="6" customWidth="1"/>
    <col min="3" max="3" width="10.625" style="6" customWidth="1"/>
    <col min="4" max="4" width="10.25390625" style="6" customWidth="1"/>
    <col min="5" max="5" width="6.25390625" style="6" customWidth="1"/>
    <col min="6" max="6" width="6.50390625" style="6" customWidth="1"/>
    <col min="7" max="7" width="6.125" style="6" customWidth="1"/>
    <col min="8" max="8" width="3.125" style="14" customWidth="1"/>
    <col min="9" max="9" width="9.875" style="6" customWidth="1"/>
    <col min="10" max="10" width="4.50390625" style="6" customWidth="1"/>
    <col min="11" max="11" width="8.375" style="59" customWidth="1"/>
    <col min="12" max="16384" width="9.00390625" style="6" customWidth="1"/>
  </cols>
  <sheetData>
    <row r="1" spans="1:11" s="7" customFormat="1" ht="19.5">
      <c r="A1" s="847" t="s">
        <v>1166</v>
      </c>
      <c r="B1" s="847"/>
      <c r="C1" s="848"/>
      <c r="D1" s="848"/>
      <c r="E1" s="848"/>
      <c r="F1" s="848"/>
      <c r="G1" s="848"/>
      <c r="H1" s="848"/>
      <c r="I1" s="848"/>
      <c r="J1" s="848"/>
      <c r="K1" s="848"/>
    </row>
    <row r="2" spans="1:11" s="7" customFormat="1" ht="19.5">
      <c r="A2" s="853" t="s">
        <v>1285</v>
      </c>
      <c r="B2" s="853"/>
      <c r="C2" s="848"/>
      <c r="D2" s="848"/>
      <c r="E2" s="848"/>
      <c r="F2" s="848"/>
      <c r="G2" s="848"/>
      <c r="H2" s="848"/>
      <c r="I2" s="848"/>
      <c r="J2" s="848"/>
      <c r="K2" s="848"/>
    </row>
    <row r="3" spans="1:11" s="7" customFormat="1" ht="19.5">
      <c r="A3" s="853" t="s">
        <v>1171</v>
      </c>
      <c r="B3" s="853"/>
      <c r="C3" s="848"/>
      <c r="D3" s="848"/>
      <c r="E3" s="848"/>
      <c r="F3" s="848"/>
      <c r="G3" s="848"/>
      <c r="H3" s="848"/>
      <c r="I3" s="848"/>
      <c r="J3" s="848"/>
      <c r="K3" s="848"/>
    </row>
    <row r="4" spans="1:11" ht="30" customHeight="1">
      <c r="A4" s="854" t="s">
        <v>1177</v>
      </c>
      <c r="B4" s="854"/>
      <c r="C4" s="854"/>
      <c r="D4" s="854"/>
      <c r="E4" s="854"/>
      <c r="F4" s="854"/>
      <c r="G4" s="854"/>
      <c r="H4" s="854"/>
      <c r="I4" s="854"/>
      <c r="J4" s="854"/>
      <c r="K4" s="854"/>
    </row>
    <row r="5" spans="1:11" ht="16.5">
      <c r="A5" s="849" t="s">
        <v>1256</v>
      </c>
      <c r="B5" s="849"/>
      <c r="C5" s="849"/>
      <c r="D5" s="849"/>
      <c r="E5" s="849"/>
      <c r="F5" s="849"/>
      <c r="G5" s="849"/>
      <c r="H5" s="849"/>
      <c r="I5" s="849"/>
      <c r="J5" s="849"/>
      <c r="K5" s="849"/>
    </row>
    <row r="6" spans="1:10" ht="14.25">
      <c r="A6" s="5" t="s">
        <v>1178</v>
      </c>
      <c r="B6" s="5"/>
      <c r="C6" s="5"/>
      <c r="D6" s="5"/>
      <c r="E6" s="5"/>
      <c r="F6" s="5"/>
      <c r="G6" s="5"/>
      <c r="H6" s="2"/>
      <c r="I6" s="5"/>
      <c r="J6" s="5"/>
    </row>
    <row r="7" spans="1:11" ht="19.5" customHeight="1">
      <c r="A7" s="854" t="s">
        <v>1255</v>
      </c>
      <c r="B7" s="854"/>
      <c r="C7" s="855"/>
      <c r="D7" s="855"/>
      <c r="E7" s="855"/>
      <c r="F7" s="855"/>
      <c r="G7" s="855"/>
      <c r="H7" s="855"/>
      <c r="I7" s="855"/>
      <c r="J7" s="855"/>
      <c r="K7" s="855"/>
    </row>
    <row r="8" spans="1:11" ht="19.5" customHeight="1">
      <c r="A8" s="856" t="s">
        <v>1179</v>
      </c>
      <c r="B8" s="856"/>
      <c r="C8" s="856"/>
      <c r="D8" s="856"/>
      <c r="E8" s="856"/>
      <c r="F8" s="856"/>
      <c r="G8" s="856"/>
      <c r="H8" s="856"/>
      <c r="I8" s="856"/>
      <c r="J8" s="8"/>
      <c r="K8" s="60"/>
    </row>
    <row r="9" spans="1:11" ht="19.5" customHeight="1">
      <c r="A9" s="854" t="s">
        <v>1257</v>
      </c>
      <c r="B9" s="854"/>
      <c r="C9" s="854"/>
      <c r="D9" s="854"/>
      <c r="E9" s="854"/>
      <c r="F9" s="854"/>
      <c r="G9" s="854"/>
      <c r="H9" s="854"/>
      <c r="I9" s="854"/>
      <c r="J9" s="854"/>
      <c r="K9" s="854"/>
    </row>
    <row r="10" spans="1:10" ht="19.5" customHeight="1">
      <c r="A10" s="5" t="s">
        <v>1180</v>
      </c>
      <c r="B10" s="5"/>
      <c r="C10" s="5"/>
      <c r="D10" s="5"/>
      <c r="E10" s="5"/>
      <c r="F10" s="5"/>
      <c r="G10" s="5"/>
      <c r="H10" s="2"/>
      <c r="I10" s="5"/>
      <c r="J10" s="5"/>
    </row>
    <row r="11" spans="1:11" ht="19.5" customHeight="1">
      <c r="A11" s="854" t="s">
        <v>1168</v>
      </c>
      <c r="B11" s="854"/>
      <c r="C11" s="855"/>
      <c r="D11" s="855"/>
      <c r="E11" s="855"/>
      <c r="F11" s="855"/>
      <c r="G11" s="855"/>
      <c r="H11" s="855"/>
      <c r="I11" s="855"/>
      <c r="J11" s="855"/>
      <c r="K11" s="855"/>
    </row>
    <row r="12" spans="1:11" ht="19.5" customHeight="1">
      <c r="A12" s="854" t="s">
        <v>1254</v>
      </c>
      <c r="B12" s="854"/>
      <c r="C12" s="854"/>
      <c r="D12" s="854"/>
      <c r="E12" s="854"/>
      <c r="F12" s="854"/>
      <c r="G12" s="854"/>
      <c r="H12" s="854"/>
      <c r="I12" s="854"/>
      <c r="J12" s="854"/>
      <c r="K12" s="854"/>
    </row>
    <row r="13" spans="1:11" ht="16.5">
      <c r="A13" s="9" t="s">
        <v>1181</v>
      </c>
      <c r="B13" s="9"/>
      <c r="C13" s="9"/>
      <c r="D13" s="2"/>
      <c r="E13" s="2"/>
      <c r="F13" s="2"/>
      <c r="G13" s="2"/>
      <c r="H13" s="857" t="s">
        <v>1182</v>
      </c>
      <c r="I13" s="857"/>
      <c r="J13" s="857"/>
      <c r="K13" s="857"/>
    </row>
    <row r="14" spans="1:12" ht="50.25" customHeight="1">
      <c r="A14" s="858" t="s">
        <v>1183</v>
      </c>
      <c r="B14" s="859"/>
      <c r="C14" s="12" t="s">
        <v>1184</v>
      </c>
      <c r="D14" s="12" t="s">
        <v>1185</v>
      </c>
      <c r="E14" s="12" t="s">
        <v>1186</v>
      </c>
      <c r="F14" s="12" t="s">
        <v>1187</v>
      </c>
      <c r="G14" s="12" t="s">
        <v>1188</v>
      </c>
      <c r="H14" s="10"/>
      <c r="I14" s="11" t="s">
        <v>1189</v>
      </c>
      <c r="J14" s="13" t="s">
        <v>1190</v>
      </c>
      <c r="K14" s="13" t="s">
        <v>1259</v>
      </c>
      <c r="L14" s="14"/>
    </row>
    <row r="15" spans="1:12" ht="13.5" customHeight="1">
      <c r="A15" s="860" t="s">
        <v>1175</v>
      </c>
      <c r="B15" s="860"/>
      <c r="C15" s="28"/>
      <c r="D15" s="28"/>
      <c r="E15" s="28"/>
      <c r="F15" s="28"/>
      <c r="G15" s="28"/>
      <c r="H15" s="30"/>
      <c r="I15" s="31"/>
      <c r="J15" s="29"/>
      <c r="K15" s="61"/>
      <c r="L15" s="14"/>
    </row>
    <row r="16" spans="1:12" ht="33.75" customHeight="1">
      <c r="A16" s="67" t="s">
        <v>1191</v>
      </c>
      <c r="B16" s="68" t="s">
        <v>1192</v>
      </c>
      <c r="C16" s="35">
        <v>3000000</v>
      </c>
      <c r="D16" s="43">
        <v>0</v>
      </c>
      <c r="E16" s="110"/>
      <c r="F16" s="111"/>
      <c r="G16" s="111"/>
      <c r="H16" s="112"/>
      <c r="I16" s="110">
        <f>D16</f>
        <v>0</v>
      </c>
      <c r="J16" s="63">
        <f>I16/C16</f>
        <v>0</v>
      </c>
      <c r="K16" s="153" t="s">
        <v>1261</v>
      </c>
      <c r="L16" s="14"/>
    </row>
    <row r="17" spans="1:12" ht="40.5" customHeight="1">
      <c r="A17" s="67" t="s">
        <v>1193</v>
      </c>
      <c r="B17" s="68" t="s">
        <v>1194</v>
      </c>
      <c r="C17" s="36">
        <v>1500000</v>
      </c>
      <c r="D17" s="44">
        <v>0</v>
      </c>
      <c r="E17" s="110"/>
      <c r="F17" s="111"/>
      <c r="G17" s="111"/>
      <c r="H17" s="112"/>
      <c r="I17" s="110">
        <f aca="true" t="shared" si="0" ref="I17:I37">D17</f>
        <v>0</v>
      </c>
      <c r="J17" s="63">
        <f aca="true" t="shared" si="1" ref="J17:J38">I17/C17</f>
        <v>0</v>
      </c>
      <c r="K17" s="154" t="s">
        <v>1261</v>
      </c>
      <c r="L17" s="14"/>
    </row>
    <row r="18" spans="1:12" ht="44.25" customHeight="1">
      <c r="A18" s="67" t="s">
        <v>1195</v>
      </c>
      <c r="B18" s="68" t="s">
        <v>1196</v>
      </c>
      <c r="C18" s="35">
        <v>10000000</v>
      </c>
      <c r="D18" s="43">
        <v>3532500</v>
      </c>
      <c r="E18" s="110"/>
      <c r="F18" s="111"/>
      <c r="G18" s="111"/>
      <c r="H18" s="112"/>
      <c r="I18" s="110">
        <f t="shared" si="0"/>
        <v>3532500</v>
      </c>
      <c r="J18" s="63">
        <f t="shared" si="1"/>
        <v>0.35325</v>
      </c>
      <c r="K18" s="155" t="s">
        <v>1262</v>
      </c>
      <c r="L18" s="14"/>
    </row>
    <row r="19" spans="1:12" ht="30" customHeight="1">
      <c r="A19" s="67" t="s">
        <v>1197</v>
      </c>
      <c r="B19" s="68" t="s">
        <v>1198</v>
      </c>
      <c r="C19" s="37">
        <v>1000000</v>
      </c>
      <c r="D19" s="45">
        <v>0</v>
      </c>
      <c r="E19" s="110"/>
      <c r="F19" s="111"/>
      <c r="G19" s="111"/>
      <c r="H19" s="112"/>
      <c r="I19" s="110">
        <f t="shared" si="0"/>
        <v>0</v>
      </c>
      <c r="J19" s="63">
        <f t="shared" si="1"/>
        <v>0</v>
      </c>
      <c r="K19" s="154" t="s">
        <v>1263</v>
      </c>
      <c r="L19" s="14"/>
    </row>
    <row r="20" spans="1:12" ht="30" customHeight="1">
      <c r="A20" s="67" t="s">
        <v>1199</v>
      </c>
      <c r="B20" s="68" t="s">
        <v>1200</v>
      </c>
      <c r="C20" s="37">
        <v>720000</v>
      </c>
      <c r="D20" s="45">
        <v>0</v>
      </c>
      <c r="E20" s="110"/>
      <c r="F20" s="111"/>
      <c r="G20" s="111"/>
      <c r="H20" s="112"/>
      <c r="I20" s="110">
        <f t="shared" si="0"/>
        <v>0</v>
      </c>
      <c r="J20" s="63">
        <f t="shared" si="1"/>
        <v>0</v>
      </c>
      <c r="K20" s="154" t="s">
        <v>1263</v>
      </c>
      <c r="L20" s="14"/>
    </row>
    <row r="21" spans="1:12" ht="30" customHeight="1">
      <c r="A21" s="67" t="s">
        <v>1201</v>
      </c>
      <c r="B21" s="68" t="s">
        <v>1202</v>
      </c>
      <c r="C21" s="35">
        <v>185000</v>
      </c>
      <c r="D21" s="43">
        <v>0</v>
      </c>
      <c r="E21" s="110"/>
      <c r="F21" s="111"/>
      <c r="G21" s="111"/>
      <c r="H21" s="112"/>
      <c r="I21" s="110">
        <f t="shared" si="0"/>
        <v>0</v>
      </c>
      <c r="J21" s="63">
        <f t="shared" si="1"/>
        <v>0</v>
      </c>
      <c r="K21" s="154" t="s">
        <v>1263</v>
      </c>
      <c r="L21" s="14"/>
    </row>
    <row r="22" spans="1:12" ht="30" customHeight="1">
      <c r="A22" s="67" t="s">
        <v>1203</v>
      </c>
      <c r="B22" s="68" t="s">
        <v>1204</v>
      </c>
      <c r="C22" s="35">
        <v>600000</v>
      </c>
      <c r="D22" s="43">
        <v>6500</v>
      </c>
      <c r="E22" s="110"/>
      <c r="F22" s="111"/>
      <c r="G22" s="111"/>
      <c r="H22" s="112"/>
      <c r="I22" s="110">
        <f t="shared" si="0"/>
        <v>6500</v>
      </c>
      <c r="J22" s="63">
        <f t="shared" si="1"/>
        <v>0.010833333333333334</v>
      </c>
      <c r="K22" s="154" t="s">
        <v>1264</v>
      </c>
      <c r="L22" s="14"/>
    </row>
    <row r="23" spans="1:12" ht="30" customHeight="1">
      <c r="A23" s="67" t="s">
        <v>1205</v>
      </c>
      <c r="B23" s="68" t="s">
        <v>1206</v>
      </c>
      <c r="C23" s="35">
        <v>200000</v>
      </c>
      <c r="D23" s="43"/>
      <c r="E23" s="110"/>
      <c r="F23" s="111"/>
      <c r="G23" s="111"/>
      <c r="H23" s="112"/>
      <c r="I23" s="110">
        <f t="shared" si="0"/>
        <v>0</v>
      </c>
      <c r="J23" s="63">
        <f t="shared" si="1"/>
        <v>0</v>
      </c>
      <c r="K23" s="154" t="s">
        <v>1263</v>
      </c>
      <c r="L23" s="14"/>
    </row>
    <row r="24" spans="1:12" ht="30" customHeight="1">
      <c r="A24" s="67" t="s">
        <v>1207</v>
      </c>
      <c r="B24" s="68" t="s">
        <v>1208</v>
      </c>
      <c r="C24" s="35">
        <v>1500000</v>
      </c>
      <c r="D24" s="43">
        <v>15000</v>
      </c>
      <c r="E24" s="110"/>
      <c r="F24" s="111"/>
      <c r="G24" s="111"/>
      <c r="H24" s="112"/>
      <c r="I24" s="110">
        <f t="shared" si="0"/>
        <v>15000</v>
      </c>
      <c r="J24" s="63">
        <f t="shared" si="1"/>
        <v>0.01</v>
      </c>
      <c r="K24" s="154" t="s">
        <v>1263</v>
      </c>
      <c r="L24" s="14"/>
    </row>
    <row r="25" spans="1:12" ht="45" customHeight="1">
      <c r="A25" s="69" t="s">
        <v>1209</v>
      </c>
      <c r="B25" s="68" t="s">
        <v>1210</v>
      </c>
      <c r="C25" s="35">
        <v>600000</v>
      </c>
      <c r="D25" s="43">
        <v>0</v>
      </c>
      <c r="E25" s="110"/>
      <c r="F25" s="111"/>
      <c r="G25" s="111"/>
      <c r="H25" s="112"/>
      <c r="I25" s="110">
        <f t="shared" si="0"/>
        <v>0</v>
      </c>
      <c r="J25" s="63">
        <f t="shared" si="1"/>
        <v>0</v>
      </c>
      <c r="K25" s="154" t="s">
        <v>1263</v>
      </c>
      <c r="L25" s="14"/>
    </row>
    <row r="26" spans="1:12" ht="30" customHeight="1">
      <c r="A26" s="69" t="s">
        <v>1211</v>
      </c>
      <c r="B26" s="68" t="s">
        <v>1212</v>
      </c>
      <c r="C26" s="35">
        <v>700000</v>
      </c>
      <c r="D26" s="43">
        <v>0</v>
      </c>
      <c r="E26" s="110"/>
      <c r="F26" s="111"/>
      <c r="G26" s="111"/>
      <c r="H26" s="112"/>
      <c r="I26" s="110">
        <f t="shared" si="0"/>
        <v>0</v>
      </c>
      <c r="J26" s="63">
        <f t="shared" si="1"/>
        <v>0</v>
      </c>
      <c r="K26" s="154" t="s">
        <v>1263</v>
      </c>
      <c r="L26" s="14"/>
    </row>
    <row r="27" spans="1:12" ht="30" customHeight="1">
      <c r="A27" s="69" t="s">
        <v>1213</v>
      </c>
      <c r="B27" s="68" t="s">
        <v>1214</v>
      </c>
      <c r="C27" s="37">
        <v>550000</v>
      </c>
      <c r="D27" s="43">
        <v>0</v>
      </c>
      <c r="E27" s="110"/>
      <c r="F27" s="111"/>
      <c r="G27" s="111"/>
      <c r="H27" s="112"/>
      <c r="I27" s="110">
        <f t="shared" si="0"/>
        <v>0</v>
      </c>
      <c r="J27" s="63">
        <f t="shared" si="1"/>
        <v>0</v>
      </c>
      <c r="K27" s="154" t="s">
        <v>1263</v>
      </c>
      <c r="L27" s="14"/>
    </row>
    <row r="28" spans="1:12" ht="30" customHeight="1">
      <c r="A28" s="69" t="s">
        <v>1215</v>
      </c>
      <c r="B28" s="68" t="s">
        <v>1216</v>
      </c>
      <c r="C28" s="35">
        <v>900000</v>
      </c>
      <c r="D28" s="43">
        <v>0</v>
      </c>
      <c r="E28" s="110"/>
      <c r="F28" s="111"/>
      <c r="G28" s="111"/>
      <c r="H28" s="112"/>
      <c r="I28" s="110">
        <f t="shared" si="0"/>
        <v>0</v>
      </c>
      <c r="J28" s="63">
        <f t="shared" si="1"/>
        <v>0</v>
      </c>
      <c r="K28" s="154" t="s">
        <v>1263</v>
      </c>
      <c r="L28" s="14"/>
    </row>
    <row r="29" spans="1:12" ht="25.5" customHeight="1">
      <c r="A29" s="84" t="s">
        <v>1217</v>
      </c>
      <c r="B29" s="85" t="s">
        <v>1218</v>
      </c>
      <c r="C29" s="86">
        <v>1800000</v>
      </c>
      <c r="D29" s="87">
        <v>0</v>
      </c>
      <c r="E29" s="114"/>
      <c r="F29" s="115"/>
      <c r="G29" s="115"/>
      <c r="H29" s="116"/>
      <c r="I29" s="114">
        <f t="shared" si="0"/>
        <v>0</v>
      </c>
      <c r="J29" s="88">
        <f t="shared" si="1"/>
        <v>0</v>
      </c>
      <c r="K29" s="154" t="s">
        <v>1263</v>
      </c>
      <c r="L29" s="14"/>
    </row>
    <row r="30" spans="1:12" ht="30" customHeight="1">
      <c r="A30" s="69" t="s">
        <v>1219</v>
      </c>
      <c r="B30" s="68" t="s">
        <v>1220</v>
      </c>
      <c r="C30" s="35">
        <v>300000</v>
      </c>
      <c r="D30" s="43">
        <v>0</v>
      </c>
      <c r="E30" s="110"/>
      <c r="F30" s="111"/>
      <c r="G30" s="111"/>
      <c r="H30" s="112"/>
      <c r="I30" s="110">
        <f t="shared" si="0"/>
        <v>0</v>
      </c>
      <c r="J30" s="63">
        <f t="shared" si="1"/>
        <v>0</v>
      </c>
      <c r="K30" s="154" t="s">
        <v>1263</v>
      </c>
      <c r="L30" s="14"/>
    </row>
    <row r="31" spans="1:12" ht="30" customHeight="1">
      <c r="A31" s="69" t="s">
        <v>1221</v>
      </c>
      <c r="B31" s="68" t="s">
        <v>1222</v>
      </c>
      <c r="C31" s="35">
        <v>200000</v>
      </c>
      <c r="D31" s="43">
        <v>0</v>
      </c>
      <c r="E31" s="110"/>
      <c r="F31" s="111"/>
      <c r="G31" s="111"/>
      <c r="H31" s="112"/>
      <c r="I31" s="110">
        <f t="shared" si="0"/>
        <v>0</v>
      </c>
      <c r="J31" s="63">
        <f t="shared" si="1"/>
        <v>0</v>
      </c>
      <c r="K31" s="154" t="s">
        <v>1263</v>
      </c>
      <c r="L31" s="14"/>
    </row>
    <row r="32" spans="1:12" ht="30" customHeight="1">
      <c r="A32" s="69" t="s">
        <v>1223</v>
      </c>
      <c r="B32" s="68" t="s">
        <v>1224</v>
      </c>
      <c r="C32" s="35">
        <v>1200000</v>
      </c>
      <c r="D32" s="43">
        <v>0</v>
      </c>
      <c r="E32" s="110"/>
      <c r="F32" s="111"/>
      <c r="G32" s="111"/>
      <c r="H32" s="112"/>
      <c r="I32" s="110">
        <f t="shared" si="0"/>
        <v>0</v>
      </c>
      <c r="J32" s="63">
        <f t="shared" si="1"/>
        <v>0</v>
      </c>
      <c r="K32" s="154" t="s">
        <v>1263</v>
      </c>
      <c r="L32" s="14"/>
    </row>
    <row r="33" spans="1:12" ht="30" customHeight="1">
      <c r="A33" s="69" t="s">
        <v>1225</v>
      </c>
      <c r="B33" s="68" t="s">
        <v>1226</v>
      </c>
      <c r="C33" s="19">
        <v>710000</v>
      </c>
      <c r="D33" s="46">
        <v>420000</v>
      </c>
      <c r="E33" s="110"/>
      <c r="F33" s="111"/>
      <c r="G33" s="111"/>
      <c r="H33" s="112"/>
      <c r="I33" s="110">
        <f t="shared" si="0"/>
        <v>420000</v>
      </c>
      <c r="J33" s="63">
        <f t="shared" si="1"/>
        <v>0.5915492957746479</v>
      </c>
      <c r="K33" s="154" t="s">
        <v>1261</v>
      </c>
      <c r="L33" s="14"/>
    </row>
    <row r="34" spans="1:12" ht="44.25" customHeight="1">
      <c r="A34" s="69" t="s">
        <v>1227</v>
      </c>
      <c r="B34" s="68" t="s">
        <v>1228</v>
      </c>
      <c r="C34" s="35">
        <v>900000</v>
      </c>
      <c r="D34" s="43"/>
      <c r="E34" s="110"/>
      <c r="F34" s="111"/>
      <c r="G34" s="111"/>
      <c r="H34" s="112"/>
      <c r="I34" s="110">
        <f t="shared" si="0"/>
        <v>0</v>
      </c>
      <c r="J34" s="63">
        <f t="shared" si="1"/>
        <v>0</v>
      </c>
      <c r="K34" s="154" t="s">
        <v>1265</v>
      </c>
      <c r="L34" s="14"/>
    </row>
    <row r="35" spans="1:12" ht="59.25" customHeight="1">
      <c r="A35" s="69" t="s">
        <v>1229</v>
      </c>
      <c r="B35" s="68" t="s">
        <v>1230</v>
      </c>
      <c r="C35" s="35">
        <v>900000</v>
      </c>
      <c r="D35" s="43"/>
      <c r="E35" s="110"/>
      <c r="F35" s="111"/>
      <c r="G35" s="111"/>
      <c r="H35" s="112"/>
      <c r="I35" s="110">
        <f t="shared" si="0"/>
        <v>0</v>
      </c>
      <c r="J35" s="63">
        <f t="shared" si="1"/>
        <v>0</v>
      </c>
      <c r="K35" s="154" t="s">
        <v>1265</v>
      </c>
      <c r="L35" s="14"/>
    </row>
    <row r="36" spans="1:12" ht="44.25" customHeight="1">
      <c r="A36" s="69" t="s">
        <v>1231</v>
      </c>
      <c r="B36" s="68" t="s">
        <v>1232</v>
      </c>
      <c r="C36" s="35">
        <v>3000000</v>
      </c>
      <c r="D36" s="43"/>
      <c r="E36" s="110"/>
      <c r="F36" s="111"/>
      <c r="G36" s="111"/>
      <c r="H36" s="112"/>
      <c r="I36" s="110">
        <f t="shared" si="0"/>
        <v>0</v>
      </c>
      <c r="J36" s="63">
        <f t="shared" si="1"/>
        <v>0</v>
      </c>
      <c r="K36" s="154" t="s">
        <v>1265</v>
      </c>
      <c r="L36" s="14"/>
    </row>
    <row r="37" spans="1:12" ht="33" customHeight="1">
      <c r="A37" s="69" t="s">
        <v>1233</v>
      </c>
      <c r="B37" s="70" t="s">
        <v>1234</v>
      </c>
      <c r="C37" s="19">
        <v>37000</v>
      </c>
      <c r="D37" s="47"/>
      <c r="E37" s="110"/>
      <c r="F37" s="111"/>
      <c r="G37" s="111"/>
      <c r="H37" s="112"/>
      <c r="I37" s="110">
        <f t="shared" si="0"/>
        <v>0</v>
      </c>
      <c r="J37" s="63">
        <f t="shared" si="1"/>
        <v>0</v>
      </c>
      <c r="K37" s="154" t="s">
        <v>1261</v>
      </c>
      <c r="L37" s="14"/>
    </row>
    <row r="38" spans="1:12" ht="16.5">
      <c r="A38" s="71"/>
      <c r="B38" s="72" t="s">
        <v>1251</v>
      </c>
      <c r="C38" s="38">
        <f>SUM(C16:C37)</f>
        <v>30502000</v>
      </c>
      <c r="D38" s="54">
        <f>SUM(D16:D37)</f>
        <v>3974000</v>
      </c>
      <c r="E38" s="117">
        <f>SUM(E16:E37)</f>
        <v>0</v>
      </c>
      <c r="F38" s="118">
        <f>SUM(F16:F37)</f>
        <v>0</v>
      </c>
      <c r="G38" s="118">
        <f>SUM(G16:G37)</f>
        <v>0</v>
      </c>
      <c r="H38" s="119"/>
      <c r="I38" s="117">
        <f>SUM(I16:I37)</f>
        <v>3974000</v>
      </c>
      <c r="J38" s="63">
        <f t="shared" si="1"/>
        <v>0.1302865385876336</v>
      </c>
      <c r="K38" s="158"/>
      <c r="L38" s="14"/>
    </row>
    <row r="39" spans="1:12" ht="16.5">
      <c r="A39" s="850" t="s">
        <v>1235</v>
      </c>
      <c r="B39" s="851"/>
      <c r="C39" s="15"/>
      <c r="D39" s="46"/>
      <c r="E39" s="120"/>
      <c r="F39" s="121"/>
      <c r="G39" s="121"/>
      <c r="H39" s="122"/>
      <c r="I39" s="120"/>
      <c r="J39" s="15"/>
      <c r="K39" s="156"/>
      <c r="L39" s="14"/>
    </row>
    <row r="40" spans="1:12" ht="71.25" customHeight="1">
      <c r="A40" s="67" t="s">
        <v>1236</v>
      </c>
      <c r="B40" s="68" t="s">
        <v>1237</v>
      </c>
      <c r="C40" s="35">
        <v>2500000</v>
      </c>
      <c r="D40" s="43">
        <v>29484</v>
      </c>
      <c r="E40" s="110"/>
      <c r="F40" s="111"/>
      <c r="G40" s="111"/>
      <c r="H40" s="112"/>
      <c r="I40" s="110">
        <f>D40</f>
        <v>29484</v>
      </c>
      <c r="J40" s="63">
        <f>I40/C40</f>
        <v>0.0117936</v>
      </c>
      <c r="K40" s="154" t="s">
        <v>1263</v>
      </c>
      <c r="L40" s="14"/>
    </row>
    <row r="41" spans="1:12" ht="30" customHeight="1">
      <c r="A41" s="67" t="s">
        <v>1238</v>
      </c>
      <c r="B41" s="68" t="s">
        <v>1239</v>
      </c>
      <c r="C41" s="35">
        <v>200000</v>
      </c>
      <c r="D41" s="43"/>
      <c r="E41" s="110"/>
      <c r="F41" s="111"/>
      <c r="G41" s="111"/>
      <c r="H41" s="112"/>
      <c r="I41" s="110">
        <f aca="true" t="shared" si="2" ref="I41:I47">D41</f>
        <v>0</v>
      </c>
      <c r="J41" s="63">
        <f aca="true" t="shared" si="3" ref="J41:J48">I41/C41</f>
        <v>0</v>
      </c>
      <c r="K41" s="154" t="s">
        <v>1263</v>
      </c>
      <c r="L41" s="14"/>
    </row>
    <row r="42" spans="1:12" ht="42.75" customHeight="1">
      <c r="A42" s="67" t="s">
        <v>1195</v>
      </c>
      <c r="B42" s="68" t="s">
        <v>1240</v>
      </c>
      <c r="C42" s="35">
        <v>300000</v>
      </c>
      <c r="D42" s="43"/>
      <c r="E42" s="110"/>
      <c r="F42" s="111"/>
      <c r="G42" s="111"/>
      <c r="H42" s="112"/>
      <c r="I42" s="110">
        <f t="shared" si="2"/>
        <v>0</v>
      </c>
      <c r="J42" s="63">
        <f t="shared" si="3"/>
        <v>0</v>
      </c>
      <c r="K42" s="154" t="s">
        <v>1263</v>
      </c>
      <c r="L42" s="14"/>
    </row>
    <row r="43" spans="1:12" ht="30" customHeight="1">
      <c r="A43" s="67" t="s">
        <v>1197</v>
      </c>
      <c r="B43" s="68" t="s">
        <v>1241</v>
      </c>
      <c r="C43" s="35">
        <v>400000</v>
      </c>
      <c r="D43" s="43">
        <v>70000</v>
      </c>
      <c r="E43" s="110"/>
      <c r="F43" s="111"/>
      <c r="G43" s="111"/>
      <c r="H43" s="112"/>
      <c r="I43" s="110">
        <f t="shared" si="2"/>
        <v>70000</v>
      </c>
      <c r="J43" s="63">
        <f t="shared" si="3"/>
        <v>0.175</v>
      </c>
      <c r="K43" s="154" t="s">
        <v>1263</v>
      </c>
      <c r="L43" s="14"/>
    </row>
    <row r="44" spans="1:12" ht="30" customHeight="1">
      <c r="A44" s="67" t="s">
        <v>1199</v>
      </c>
      <c r="B44" s="68" t="s">
        <v>1242</v>
      </c>
      <c r="C44" s="35">
        <v>400000</v>
      </c>
      <c r="D44" s="43">
        <v>200000</v>
      </c>
      <c r="E44" s="110"/>
      <c r="F44" s="111"/>
      <c r="G44" s="111"/>
      <c r="H44" s="112"/>
      <c r="I44" s="110">
        <f t="shared" si="2"/>
        <v>200000</v>
      </c>
      <c r="J44" s="63">
        <f t="shared" si="3"/>
        <v>0.5</v>
      </c>
      <c r="K44" s="154" t="s">
        <v>1261</v>
      </c>
      <c r="L44" s="14"/>
    </row>
    <row r="45" spans="1:12" ht="30" customHeight="1">
      <c r="A45" s="67" t="s">
        <v>1201</v>
      </c>
      <c r="B45" s="70" t="s">
        <v>1243</v>
      </c>
      <c r="C45" s="16">
        <v>2000000</v>
      </c>
      <c r="D45" s="48"/>
      <c r="E45" s="110"/>
      <c r="F45" s="111"/>
      <c r="G45" s="111"/>
      <c r="H45" s="112"/>
      <c r="I45" s="110">
        <f t="shared" si="2"/>
        <v>0</v>
      </c>
      <c r="J45" s="63">
        <f t="shared" si="3"/>
        <v>0</v>
      </c>
      <c r="K45" s="154" t="s">
        <v>1263</v>
      </c>
      <c r="L45" s="14"/>
    </row>
    <row r="46" spans="1:12" ht="30" customHeight="1">
      <c r="A46" s="67" t="s">
        <v>1203</v>
      </c>
      <c r="B46" s="70" t="s">
        <v>1244</v>
      </c>
      <c r="C46" s="16">
        <v>200000</v>
      </c>
      <c r="D46" s="48"/>
      <c r="E46" s="110"/>
      <c r="F46" s="111"/>
      <c r="G46" s="111"/>
      <c r="H46" s="112"/>
      <c r="I46" s="110">
        <f t="shared" si="2"/>
        <v>0</v>
      </c>
      <c r="J46" s="63">
        <f t="shared" si="3"/>
        <v>0</v>
      </c>
      <c r="K46" s="154" t="s">
        <v>1263</v>
      </c>
      <c r="L46" s="14"/>
    </row>
    <row r="47" spans="1:12" ht="30" customHeight="1">
      <c r="A47" s="67" t="s">
        <v>1205</v>
      </c>
      <c r="B47" s="70" t="s">
        <v>1245</v>
      </c>
      <c r="C47" s="16">
        <v>300000</v>
      </c>
      <c r="D47" s="48"/>
      <c r="E47" s="110"/>
      <c r="F47" s="111"/>
      <c r="G47" s="111"/>
      <c r="H47" s="112"/>
      <c r="I47" s="110">
        <f t="shared" si="2"/>
        <v>0</v>
      </c>
      <c r="J47" s="63">
        <f t="shared" si="3"/>
        <v>0</v>
      </c>
      <c r="K47" s="154" t="s">
        <v>1261</v>
      </c>
      <c r="L47" s="14"/>
    </row>
    <row r="48" spans="1:12" ht="16.5">
      <c r="A48" s="73"/>
      <c r="B48" s="74" t="s">
        <v>1246</v>
      </c>
      <c r="C48" s="33">
        <f>SUM(C40:C47)</f>
        <v>6300000</v>
      </c>
      <c r="D48" s="57">
        <f>SUM(D40:D47)</f>
        <v>299484</v>
      </c>
      <c r="E48" s="123">
        <f>SUM(E40:E47)</f>
        <v>0</v>
      </c>
      <c r="F48" s="124">
        <f>SUM(F40:F47)</f>
        <v>0</v>
      </c>
      <c r="G48" s="124">
        <f>SUM(G40:G47)</f>
        <v>0</v>
      </c>
      <c r="H48" s="125"/>
      <c r="I48" s="123">
        <f>SUM(I40:I47)</f>
        <v>299484</v>
      </c>
      <c r="J48" s="63">
        <f t="shared" si="3"/>
        <v>0.047537142857142854</v>
      </c>
      <c r="K48" s="158"/>
      <c r="L48" s="14"/>
    </row>
    <row r="49" spans="1:12" ht="23.25" customHeight="1">
      <c r="A49" s="852" t="s">
        <v>1174</v>
      </c>
      <c r="B49" s="846"/>
      <c r="C49" s="18"/>
      <c r="D49" s="46"/>
      <c r="E49" s="126"/>
      <c r="F49" s="127"/>
      <c r="G49" s="127"/>
      <c r="H49" s="128"/>
      <c r="I49" s="126"/>
      <c r="J49" s="18"/>
      <c r="K49" s="156"/>
      <c r="L49" s="14"/>
    </row>
    <row r="50" spans="1:12" ht="24.75" customHeight="1">
      <c r="A50" s="67" t="s">
        <v>1247</v>
      </c>
      <c r="B50" s="68" t="s">
        <v>1248</v>
      </c>
      <c r="C50" s="39">
        <v>11200000</v>
      </c>
      <c r="D50" s="49">
        <v>378063</v>
      </c>
      <c r="E50" s="129"/>
      <c r="F50" s="130"/>
      <c r="G50" s="130"/>
      <c r="H50" s="131"/>
      <c r="I50" s="113">
        <f>D50</f>
        <v>378063</v>
      </c>
      <c r="J50" s="64">
        <f>I50/C50</f>
        <v>0.033755625</v>
      </c>
      <c r="K50" s="154" t="s">
        <v>1263</v>
      </c>
      <c r="L50" s="14"/>
    </row>
    <row r="51" spans="1:12" ht="27.75" customHeight="1">
      <c r="A51" s="89" t="s">
        <v>1249</v>
      </c>
      <c r="B51" s="85" t="s">
        <v>1250</v>
      </c>
      <c r="C51" s="86">
        <v>2880000</v>
      </c>
      <c r="D51" s="87">
        <v>162000</v>
      </c>
      <c r="E51" s="132"/>
      <c r="F51" s="133"/>
      <c r="G51" s="133"/>
      <c r="H51" s="134"/>
      <c r="I51" s="135">
        <f aca="true" t="shared" si="4" ref="I51:I88">D51</f>
        <v>162000</v>
      </c>
      <c r="J51" s="65">
        <f aca="true" t="shared" si="5" ref="J51:J89">I51/C51</f>
        <v>0.05625</v>
      </c>
      <c r="K51" s="154" t="s">
        <v>1263</v>
      </c>
      <c r="L51" s="14"/>
    </row>
    <row r="52" spans="1:12" ht="48" customHeight="1">
      <c r="A52" s="67" t="s">
        <v>1195</v>
      </c>
      <c r="B52" s="75" t="s">
        <v>1052</v>
      </c>
      <c r="C52" s="35">
        <v>450000</v>
      </c>
      <c r="D52" s="43">
        <v>40400</v>
      </c>
      <c r="E52" s="129"/>
      <c r="F52" s="130"/>
      <c r="G52" s="130"/>
      <c r="H52" s="131"/>
      <c r="I52" s="113">
        <f t="shared" si="4"/>
        <v>40400</v>
      </c>
      <c r="J52" s="64">
        <f t="shared" si="5"/>
        <v>0.08977777777777778</v>
      </c>
      <c r="K52" s="154" t="s">
        <v>1263</v>
      </c>
      <c r="L52" s="14"/>
    </row>
    <row r="53" spans="1:12" s="104" customFormat="1" ht="34.5" customHeight="1">
      <c r="A53" s="67" t="s">
        <v>1197</v>
      </c>
      <c r="B53" s="68" t="s">
        <v>1053</v>
      </c>
      <c r="C53" s="35">
        <v>2475000</v>
      </c>
      <c r="D53" s="43"/>
      <c r="E53" s="129"/>
      <c r="F53" s="130"/>
      <c r="G53" s="130"/>
      <c r="H53" s="131"/>
      <c r="I53" s="113">
        <f t="shared" si="4"/>
        <v>0</v>
      </c>
      <c r="J53" s="64">
        <f t="shared" si="5"/>
        <v>0</v>
      </c>
      <c r="K53" s="154" t="s">
        <v>1263</v>
      </c>
      <c r="L53" s="103"/>
    </row>
    <row r="54" spans="1:12" ht="30.75" customHeight="1">
      <c r="A54" s="67" t="s">
        <v>1199</v>
      </c>
      <c r="B54" s="68" t="s">
        <v>1054</v>
      </c>
      <c r="C54" s="35">
        <v>15804000</v>
      </c>
      <c r="D54" s="43"/>
      <c r="E54" s="129"/>
      <c r="F54" s="130"/>
      <c r="G54" s="130"/>
      <c r="H54" s="131"/>
      <c r="I54" s="113">
        <f t="shared" si="4"/>
        <v>0</v>
      </c>
      <c r="J54" s="64">
        <f t="shared" si="5"/>
        <v>0</v>
      </c>
      <c r="K54" s="154" t="s">
        <v>1263</v>
      </c>
      <c r="L54" s="14"/>
    </row>
    <row r="55" spans="1:12" s="102" customFormat="1" ht="30.75" customHeight="1">
      <c r="A55" s="97" t="s">
        <v>1201</v>
      </c>
      <c r="B55" s="96" t="s">
        <v>1260</v>
      </c>
      <c r="C55" s="98">
        <v>33000000</v>
      </c>
      <c r="D55" s="99">
        <v>4123572</v>
      </c>
      <c r="E55" s="136"/>
      <c r="F55" s="137"/>
      <c r="G55" s="137"/>
      <c r="H55" s="138"/>
      <c r="I55" s="139">
        <f t="shared" si="4"/>
        <v>4123572</v>
      </c>
      <c r="J55" s="100">
        <f t="shared" si="5"/>
        <v>0.12495672727272727</v>
      </c>
      <c r="K55" s="154" t="s">
        <v>1266</v>
      </c>
      <c r="L55" s="101"/>
    </row>
    <row r="56" spans="1:12" ht="42.75" customHeight="1">
      <c r="A56" s="67" t="s">
        <v>1203</v>
      </c>
      <c r="B56" s="75" t="s">
        <v>1055</v>
      </c>
      <c r="C56" s="35">
        <v>172000</v>
      </c>
      <c r="D56" s="43"/>
      <c r="E56" s="129"/>
      <c r="F56" s="130"/>
      <c r="G56" s="130"/>
      <c r="H56" s="131"/>
      <c r="I56" s="113">
        <f t="shared" si="4"/>
        <v>0</v>
      </c>
      <c r="J56" s="64">
        <f t="shared" si="5"/>
        <v>0</v>
      </c>
      <c r="K56" s="154" t="s">
        <v>1266</v>
      </c>
      <c r="L56" s="14"/>
    </row>
    <row r="57" spans="1:12" ht="30" customHeight="1">
      <c r="A57" s="67" t="s">
        <v>1205</v>
      </c>
      <c r="B57" s="75" t="s">
        <v>1056</v>
      </c>
      <c r="C57" s="35">
        <v>1000000</v>
      </c>
      <c r="D57" s="43">
        <v>8750</v>
      </c>
      <c r="E57" s="110"/>
      <c r="F57" s="111"/>
      <c r="G57" s="111"/>
      <c r="H57" s="112"/>
      <c r="I57" s="113">
        <f t="shared" si="4"/>
        <v>8750</v>
      </c>
      <c r="J57" s="64">
        <f t="shared" si="5"/>
        <v>0.00875</v>
      </c>
      <c r="K57" s="154" t="s">
        <v>1263</v>
      </c>
      <c r="L57" s="14"/>
    </row>
    <row r="58" spans="1:12" ht="30" customHeight="1">
      <c r="A58" s="67" t="s">
        <v>1207</v>
      </c>
      <c r="B58" s="76" t="s">
        <v>1057</v>
      </c>
      <c r="C58" s="35">
        <v>800000</v>
      </c>
      <c r="D58" s="43"/>
      <c r="E58" s="110"/>
      <c r="F58" s="111"/>
      <c r="G58" s="111"/>
      <c r="H58" s="112"/>
      <c r="I58" s="113">
        <f t="shared" si="4"/>
        <v>0</v>
      </c>
      <c r="J58" s="64">
        <f t="shared" si="5"/>
        <v>0</v>
      </c>
      <c r="K58" s="154" t="s">
        <v>1263</v>
      </c>
      <c r="L58" s="14"/>
    </row>
    <row r="59" spans="1:12" ht="33" customHeight="1">
      <c r="A59" s="77" t="s">
        <v>1209</v>
      </c>
      <c r="B59" s="68" t="s">
        <v>1058</v>
      </c>
      <c r="C59" s="35">
        <v>317000</v>
      </c>
      <c r="D59" s="43"/>
      <c r="E59" s="110"/>
      <c r="F59" s="111"/>
      <c r="G59" s="111"/>
      <c r="H59" s="112"/>
      <c r="I59" s="113">
        <f t="shared" si="4"/>
        <v>0</v>
      </c>
      <c r="J59" s="64">
        <f t="shared" si="5"/>
        <v>0</v>
      </c>
      <c r="K59" s="156" t="s">
        <v>1263</v>
      </c>
      <c r="L59" s="14"/>
    </row>
    <row r="60" spans="1:12" ht="32.25" customHeight="1">
      <c r="A60" s="77" t="s">
        <v>1211</v>
      </c>
      <c r="B60" s="75" t="s">
        <v>1059</v>
      </c>
      <c r="C60" s="35">
        <v>2400000</v>
      </c>
      <c r="D60" s="43"/>
      <c r="E60" s="110"/>
      <c r="F60" s="111"/>
      <c r="G60" s="111"/>
      <c r="H60" s="112"/>
      <c r="I60" s="113">
        <f t="shared" si="4"/>
        <v>0</v>
      </c>
      <c r="J60" s="64">
        <f t="shared" si="5"/>
        <v>0</v>
      </c>
      <c r="K60" s="154" t="s">
        <v>1263</v>
      </c>
      <c r="L60" s="14"/>
    </row>
    <row r="61" spans="1:12" ht="35.25" customHeight="1">
      <c r="A61" s="77" t="s">
        <v>1213</v>
      </c>
      <c r="B61" s="76" t="s">
        <v>1060</v>
      </c>
      <c r="C61" s="35">
        <v>1000000</v>
      </c>
      <c r="D61" s="43"/>
      <c r="E61" s="110"/>
      <c r="F61" s="111"/>
      <c r="G61" s="111"/>
      <c r="H61" s="112"/>
      <c r="I61" s="113">
        <f t="shared" si="4"/>
        <v>0</v>
      </c>
      <c r="J61" s="64">
        <f t="shared" si="5"/>
        <v>0</v>
      </c>
      <c r="K61" s="154" t="s">
        <v>1263</v>
      </c>
      <c r="L61" s="14"/>
    </row>
    <row r="62" spans="1:12" ht="30" customHeight="1">
      <c r="A62" s="77" t="s">
        <v>1215</v>
      </c>
      <c r="B62" s="76" t="s">
        <v>1061</v>
      </c>
      <c r="C62" s="35">
        <v>600000</v>
      </c>
      <c r="D62" s="43"/>
      <c r="E62" s="110"/>
      <c r="F62" s="111"/>
      <c r="G62" s="111"/>
      <c r="H62" s="112"/>
      <c r="I62" s="113">
        <f t="shared" si="4"/>
        <v>0</v>
      </c>
      <c r="J62" s="64">
        <f t="shared" si="5"/>
        <v>0</v>
      </c>
      <c r="K62" s="154" t="s">
        <v>1263</v>
      </c>
      <c r="L62" s="14"/>
    </row>
    <row r="63" spans="1:12" ht="57" customHeight="1">
      <c r="A63" s="77" t="s">
        <v>1217</v>
      </c>
      <c r="B63" s="68" t="s">
        <v>1062</v>
      </c>
      <c r="C63" s="35">
        <v>4752000</v>
      </c>
      <c r="D63" s="43"/>
      <c r="E63" s="110"/>
      <c r="F63" s="111"/>
      <c r="G63" s="111"/>
      <c r="H63" s="112"/>
      <c r="I63" s="113">
        <f t="shared" si="4"/>
        <v>0</v>
      </c>
      <c r="J63" s="64">
        <f t="shared" si="5"/>
        <v>0</v>
      </c>
      <c r="K63" s="154" t="s">
        <v>1263</v>
      </c>
      <c r="L63" s="14"/>
    </row>
    <row r="64" spans="1:12" ht="31.5" customHeight="1">
      <c r="A64" s="77" t="s">
        <v>1219</v>
      </c>
      <c r="B64" s="68" t="s">
        <v>1063</v>
      </c>
      <c r="C64" s="35">
        <v>2955000</v>
      </c>
      <c r="D64" s="43">
        <v>77600</v>
      </c>
      <c r="E64" s="110"/>
      <c r="F64" s="111"/>
      <c r="G64" s="111"/>
      <c r="H64" s="112"/>
      <c r="I64" s="113">
        <f t="shared" si="4"/>
        <v>77600</v>
      </c>
      <c r="J64" s="64">
        <f t="shared" si="5"/>
        <v>0.026260575296108292</v>
      </c>
      <c r="K64" s="154" t="s">
        <v>1263</v>
      </c>
      <c r="L64" s="14"/>
    </row>
    <row r="65" spans="1:12" ht="45.75" customHeight="1">
      <c r="A65" s="77" t="s">
        <v>1221</v>
      </c>
      <c r="B65" s="68" t="s">
        <v>1064</v>
      </c>
      <c r="C65" s="35">
        <v>3067000</v>
      </c>
      <c r="D65" s="43">
        <v>158000</v>
      </c>
      <c r="E65" s="110"/>
      <c r="F65" s="111"/>
      <c r="G65" s="111"/>
      <c r="H65" s="112"/>
      <c r="I65" s="113">
        <f t="shared" si="4"/>
        <v>158000</v>
      </c>
      <c r="J65" s="64">
        <f t="shared" si="5"/>
        <v>0.051516139550048905</v>
      </c>
      <c r="K65" s="154" t="s">
        <v>1263</v>
      </c>
      <c r="L65" s="14"/>
    </row>
    <row r="66" spans="1:12" ht="24.75" customHeight="1">
      <c r="A66" s="77" t="s">
        <v>1223</v>
      </c>
      <c r="B66" s="68" t="s">
        <v>1065</v>
      </c>
      <c r="C66" s="35">
        <v>250000</v>
      </c>
      <c r="D66" s="43"/>
      <c r="E66" s="110"/>
      <c r="F66" s="111"/>
      <c r="G66" s="111"/>
      <c r="H66" s="112"/>
      <c r="I66" s="113">
        <f t="shared" si="4"/>
        <v>0</v>
      </c>
      <c r="J66" s="64">
        <f t="shared" si="5"/>
        <v>0</v>
      </c>
      <c r="K66" s="154" t="s">
        <v>1263</v>
      </c>
      <c r="L66" s="14"/>
    </row>
    <row r="67" spans="1:12" ht="33" customHeight="1">
      <c r="A67" s="77" t="s">
        <v>1225</v>
      </c>
      <c r="B67" s="68" t="s">
        <v>1066</v>
      </c>
      <c r="C67" s="35">
        <v>400000</v>
      </c>
      <c r="D67" s="43"/>
      <c r="E67" s="110"/>
      <c r="F67" s="111"/>
      <c r="G67" s="111"/>
      <c r="H67" s="112"/>
      <c r="I67" s="113">
        <f t="shared" si="4"/>
        <v>0</v>
      </c>
      <c r="J67" s="64">
        <f t="shared" si="5"/>
        <v>0</v>
      </c>
      <c r="K67" s="154" t="s">
        <v>1263</v>
      </c>
      <c r="L67" s="14"/>
    </row>
    <row r="68" spans="1:12" ht="30" customHeight="1">
      <c r="A68" s="77" t="s">
        <v>1227</v>
      </c>
      <c r="B68" s="75" t="s">
        <v>1067</v>
      </c>
      <c r="C68" s="39">
        <v>432000</v>
      </c>
      <c r="D68" s="49"/>
      <c r="E68" s="110"/>
      <c r="F68" s="111"/>
      <c r="G68" s="111"/>
      <c r="H68" s="112"/>
      <c r="I68" s="113">
        <f t="shared" si="4"/>
        <v>0</v>
      </c>
      <c r="J68" s="64">
        <f t="shared" si="5"/>
        <v>0</v>
      </c>
      <c r="K68" s="156" t="s">
        <v>1263</v>
      </c>
      <c r="L68" s="14"/>
    </row>
    <row r="69" spans="1:12" ht="29.25" customHeight="1">
      <c r="A69" s="77" t="s">
        <v>1229</v>
      </c>
      <c r="B69" s="78" t="s">
        <v>1068</v>
      </c>
      <c r="C69" s="39">
        <v>100000</v>
      </c>
      <c r="D69" s="49"/>
      <c r="E69" s="110"/>
      <c r="F69" s="111"/>
      <c r="G69" s="111"/>
      <c r="H69" s="112"/>
      <c r="I69" s="113">
        <f t="shared" si="4"/>
        <v>0</v>
      </c>
      <c r="J69" s="64">
        <f t="shared" si="5"/>
        <v>0</v>
      </c>
      <c r="K69" s="154" t="s">
        <v>1267</v>
      </c>
      <c r="L69" s="14"/>
    </row>
    <row r="70" spans="1:12" ht="32.25" customHeight="1">
      <c r="A70" s="77" t="s">
        <v>1231</v>
      </c>
      <c r="B70" s="68" t="s">
        <v>1069</v>
      </c>
      <c r="C70" s="35">
        <v>300000</v>
      </c>
      <c r="D70" s="43"/>
      <c r="E70" s="110"/>
      <c r="F70" s="111"/>
      <c r="G70" s="111"/>
      <c r="H70" s="112"/>
      <c r="I70" s="113">
        <f t="shared" si="4"/>
        <v>0</v>
      </c>
      <c r="J70" s="64">
        <f t="shared" si="5"/>
        <v>0</v>
      </c>
      <c r="K70" s="156" t="s">
        <v>1263</v>
      </c>
      <c r="L70" s="14"/>
    </row>
    <row r="71" spans="1:12" ht="33.75" customHeight="1">
      <c r="A71" s="77" t="s">
        <v>1233</v>
      </c>
      <c r="B71" s="78" t="s">
        <v>1070</v>
      </c>
      <c r="C71" s="39">
        <v>200000</v>
      </c>
      <c r="D71" s="49"/>
      <c r="E71" s="110"/>
      <c r="F71" s="111"/>
      <c r="G71" s="111"/>
      <c r="H71" s="112"/>
      <c r="I71" s="113">
        <f t="shared" si="4"/>
        <v>0</v>
      </c>
      <c r="J71" s="64">
        <f t="shared" si="5"/>
        <v>0</v>
      </c>
      <c r="K71" s="156" t="s">
        <v>1263</v>
      </c>
      <c r="L71" s="14"/>
    </row>
    <row r="72" spans="1:12" ht="33" customHeight="1">
      <c r="A72" s="90" t="s">
        <v>1071</v>
      </c>
      <c r="B72" s="91" t="s">
        <v>1072</v>
      </c>
      <c r="C72" s="92">
        <v>1000000</v>
      </c>
      <c r="D72" s="93"/>
      <c r="E72" s="114"/>
      <c r="F72" s="115"/>
      <c r="G72" s="115"/>
      <c r="H72" s="116"/>
      <c r="I72" s="135">
        <f t="shared" si="4"/>
        <v>0</v>
      </c>
      <c r="J72" s="65">
        <f t="shared" si="5"/>
        <v>0</v>
      </c>
      <c r="K72" s="156" t="s">
        <v>1263</v>
      </c>
      <c r="L72" s="14"/>
    </row>
    <row r="73" spans="1:12" ht="58.5" customHeight="1">
      <c r="A73" s="77" t="s">
        <v>1073</v>
      </c>
      <c r="B73" s="68" t="s">
        <v>1074</v>
      </c>
      <c r="C73" s="35">
        <v>2000000</v>
      </c>
      <c r="D73" s="43">
        <v>25000</v>
      </c>
      <c r="E73" s="110"/>
      <c r="F73" s="111"/>
      <c r="G73" s="111"/>
      <c r="H73" s="112"/>
      <c r="I73" s="113">
        <f t="shared" si="4"/>
        <v>25000</v>
      </c>
      <c r="J73" s="64">
        <f t="shared" si="5"/>
        <v>0.0125</v>
      </c>
      <c r="K73" s="154" t="s">
        <v>1263</v>
      </c>
      <c r="L73" s="14"/>
    </row>
    <row r="74" spans="1:12" ht="32.25" customHeight="1">
      <c r="A74" s="77" t="s">
        <v>1075</v>
      </c>
      <c r="B74" s="68" t="s">
        <v>1076</v>
      </c>
      <c r="C74" s="35">
        <v>1800000</v>
      </c>
      <c r="D74" s="43"/>
      <c r="E74" s="110"/>
      <c r="F74" s="111"/>
      <c r="G74" s="111"/>
      <c r="H74" s="112"/>
      <c r="I74" s="113">
        <f t="shared" si="4"/>
        <v>0</v>
      </c>
      <c r="J74" s="64">
        <f t="shared" si="5"/>
        <v>0</v>
      </c>
      <c r="K74" s="154" t="s">
        <v>1268</v>
      </c>
      <c r="L74" s="14"/>
    </row>
    <row r="75" spans="1:12" ht="33" customHeight="1">
      <c r="A75" s="77" t="s">
        <v>1077</v>
      </c>
      <c r="B75" s="68" t="s">
        <v>1078</v>
      </c>
      <c r="C75" s="35">
        <v>6750000</v>
      </c>
      <c r="D75" s="43">
        <v>0</v>
      </c>
      <c r="E75" s="110"/>
      <c r="F75" s="111"/>
      <c r="G75" s="111"/>
      <c r="H75" s="112"/>
      <c r="I75" s="113">
        <f t="shared" si="4"/>
        <v>0</v>
      </c>
      <c r="J75" s="64">
        <f t="shared" si="5"/>
        <v>0</v>
      </c>
      <c r="K75" s="154" t="s">
        <v>1269</v>
      </c>
      <c r="L75" s="14"/>
    </row>
    <row r="76" spans="1:12" ht="28.5" customHeight="1">
      <c r="A76" s="77" t="s">
        <v>1079</v>
      </c>
      <c r="B76" s="68" t="s">
        <v>1080</v>
      </c>
      <c r="C76" s="19">
        <v>226000</v>
      </c>
      <c r="D76" s="47"/>
      <c r="E76" s="110"/>
      <c r="F76" s="111"/>
      <c r="G76" s="111"/>
      <c r="H76" s="112"/>
      <c r="I76" s="113">
        <f t="shared" si="4"/>
        <v>0</v>
      </c>
      <c r="J76" s="64">
        <f t="shared" si="5"/>
        <v>0</v>
      </c>
      <c r="K76" s="154" t="s">
        <v>1270</v>
      </c>
      <c r="L76" s="14"/>
    </row>
    <row r="77" spans="1:12" ht="30" customHeight="1">
      <c r="A77" s="77" t="s">
        <v>1081</v>
      </c>
      <c r="B77" s="68" t="s">
        <v>1082</v>
      </c>
      <c r="C77" s="19">
        <v>600000</v>
      </c>
      <c r="D77" s="47"/>
      <c r="E77" s="110"/>
      <c r="F77" s="111"/>
      <c r="G77" s="111"/>
      <c r="H77" s="112"/>
      <c r="I77" s="113">
        <f t="shared" si="4"/>
        <v>0</v>
      </c>
      <c r="J77" s="64">
        <f t="shared" si="5"/>
        <v>0</v>
      </c>
      <c r="K77" s="154" t="s">
        <v>1263</v>
      </c>
      <c r="L77" s="14"/>
    </row>
    <row r="78" spans="1:12" ht="21" customHeight="1">
      <c r="A78" s="77" t="s">
        <v>1083</v>
      </c>
      <c r="B78" s="68" t="s">
        <v>1084</v>
      </c>
      <c r="C78" s="19">
        <v>463000</v>
      </c>
      <c r="D78" s="47">
        <v>4899</v>
      </c>
      <c r="E78" s="110"/>
      <c r="F78" s="111"/>
      <c r="G78" s="111"/>
      <c r="H78" s="112"/>
      <c r="I78" s="113">
        <f t="shared" si="4"/>
        <v>4899</v>
      </c>
      <c r="J78" s="64">
        <f t="shared" si="5"/>
        <v>0.010580993520518358</v>
      </c>
      <c r="K78" s="154" t="s">
        <v>1263</v>
      </c>
      <c r="L78" s="14"/>
    </row>
    <row r="79" spans="1:12" ht="30" customHeight="1">
      <c r="A79" s="77" t="s">
        <v>1085</v>
      </c>
      <c r="B79" s="70" t="s">
        <v>1068</v>
      </c>
      <c r="C79" s="19">
        <v>497000</v>
      </c>
      <c r="D79" s="47"/>
      <c r="E79" s="110"/>
      <c r="F79" s="111"/>
      <c r="G79" s="111"/>
      <c r="H79" s="112"/>
      <c r="I79" s="113">
        <f t="shared" si="4"/>
        <v>0</v>
      </c>
      <c r="J79" s="64">
        <f t="shared" si="5"/>
        <v>0</v>
      </c>
      <c r="K79" s="156" t="s">
        <v>1271</v>
      </c>
      <c r="L79" s="14"/>
    </row>
    <row r="80" spans="1:12" ht="30" customHeight="1">
      <c r="A80" s="77" t="s">
        <v>1086</v>
      </c>
      <c r="B80" s="70" t="s">
        <v>1087</v>
      </c>
      <c r="C80" s="19">
        <v>392000</v>
      </c>
      <c r="D80" s="47"/>
      <c r="E80" s="110"/>
      <c r="F80" s="111"/>
      <c r="G80" s="111"/>
      <c r="H80" s="112"/>
      <c r="I80" s="113">
        <f t="shared" si="4"/>
        <v>0</v>
      </c>
      <c r="J80" s="64">
        <f t="shared" si="5"/>
        <v>0</v>
      </c>
      <c r="K80" s="154" t="s">
        <v>1263</v>
      </c>
      <c r="L80" s="14"/>
    </row>
    <row r="81" spans="1:12" ht="32.25" customHeight="1">
      <c r="A81" s="77" t="s">
        <v>1088</v>
      </c>
      <c r="B81" s="70" t="s">
        <v>1089</v>
      </c>
      <c r="C81" s="19">
        <v>1068000</v>
      </c>
      <c r="D81" s="47">
        <v>197122</v>
      </c>
      <c r="E81" s="110"/>
      <c r="F81" s="111"/>
      <c r="G81" s="111"/>
      <c r="H81" s="112"/>
      <c r="I81" s="113">
        <f t="shared" si="4"/>
        <v>197122</v>
      </c>
      <c r="J81" s="64">
        <f t="shared" si="5"/>
        <v>0.18457116104868915</v>
      </c>
      <c r="K81" s="154" t="s">
        <v>1267</v>
      </c>
      <c r="L81" s="14"/>
    </row>
    <row r="82" spans="1:12" ht="30" customHeight="1">
      <c r="A82" s="77" t="s">
        <v>1090</v>
      </c>
      <c r="B82" s="70" t="s">
        <v>1091</v>
      </c>
      <c r="C82" s="19">
        <v>534000</v>
      </c>
      <c r="D82" s="47">
        <v>131116</v>
      </c>
      <c r="E82" s="110"/>
      <c r="F82" s="111"/>
      <c r="G82" s="111"/>
      <c r="H82" s="112"/>
      <c r="I82" s="113">
        <f t="shared" si="4"/>
        <v>131116</v>
      </c>
      <c r="J82" s="64">
        <f t="shared" si="5"/>
        <v>0.24553558052434457</v>
      </c>
      <c r="K82" s="156" t="s">
        <v>1267</v>
      </c>
      <c r="L82" s="14"/>
    </row>
    <row r="83" spans="1:12" ht="28.5" customHeight="1">
      <c r="A83" s="77" t="s">
        <v>1092</v>
      </c>
      <c r="B83" s="68" t="s">
        <v>1093</v>
      </c>
      <c r="C83" s="37">
        <v>503000</v>
      </c>
      <c r="D83" s="45"/>
      <c r="E83" s="110"/>
      <c r="F83" s="111"/>
      <c r="G83" s="111"/>
      <c r="H83" s="112"/>
      <c r="I83" s="113">
        <f t="shared" si="4"/>
        <v>0</v>
      </c>
      <c r="J83" s="64">
        <f t="shared" si="5"/>
        <v>0</v>
      </c>
      <c r="K83" s="156" t="s">
        <v>1272</v>
      </c>
      <c r="L83" s="14"/>
    </row>
    <row r="84" spans="1:12" ht="25.5" customHeight="1">
      <c r="A84" s="77" t="s">
        <v>1094</v>
      </c>
      <c r="B84" s="78" t="s">
        <v>1095</v>
      </c>
      <c r="C84" s="37">
        <v>450000</v>
      </c>
      <c r="D84" s="45"/>
      <c r="E84" s="110"/>
      <c r="F84" s="111"/>
      <c r="G84" s="111"/>
      <c r="H84" s="112"/>
      <c r="I84" s="113">
        <f t="shared" si="4"/>
        <v>0</v>
      </c>
      <c r="J84" s="64">
        <f t="shared" si="5"/>
        <v>0</v>
      </c>
      <c r="K84" s="154" t="s">
        <v>1273</v>
      </c>
      <c r="L84" s="14"/>
    </row>
    <row r="85" spans="1:12" ht="30" customHeight="1">
      <c r="A85" s="77" t="s">
        <v>1096</v>
      </c>
      <c r="B85" s="68" t="s">
        <v>1097</v>
      </c>
      <c r="C85" s="36">
        <v>30000</v>
      </c>
      <c r="D85" s="44"/>
      <c r="E85" s="110"/>
      <c r="F85" s="111"/>
      <c r="G85" s="111"/>
      <c r="H85" s="112"/>
      <c r="I85" s="113">
        <f t="shared" si="4"/>
        <v>0</v>
      </c>
      <c r="J85" s="64">
        <f t="shared" si="5"/>
        <v>0</v>
      </c>
      <c r="K85" s="154" t="s">
        <v>1274</v>
      </c>
      <c r="L85" s="14"/>
    </row>
    <row r="86" spans="1:12" ht="30" customHeight="1">
      <c r="A86" s="77" t="s">
        <v>1098</v>
      </c>
      <c r="B86" s="76" t="s">
        <v>1099</v>
      </c>
      <c r="C86" s="37">
        <v>1300000</v>
      </c>
      <c r="D86" s="45"/>
      <c r="E86" s="110"/>
      <c r="F86" s="111"/>
      <c r="G86" s="111"/>
      <c r="H86" s="112"/>
      <c r="I86" s="113">
        <f t="shared" si="4"/>
        <v>0</v>
      </c>
      <c r="J86" s="64">
        <f t="shared" si="5"/>
        <v>0</v>
      </c>
      <c r="K86" s="154" t="s">
        <v>1263</v>
      </c>
      <c r="L86" s="14"/>
    </row>
    <row r="87" spans="1:12" ht="30" customHeight="1">
      <c r="A87" s="77" t="s">
        <v>1100</v>
      </c>
      <c r="B87" s="76" t="s">
        <v>1101</v>
      </c>
      <c r="C87" s="37">
        <v>900000</v>
      </c>
      <c r="D87" s="45"/>
      <c r="E87" s="110"/>
      <c r="F87" s="111"/>
      <c r="G87" s="111"/>
      <c r="H87" s="112"/>
      <c r="I87" s="113">
        <f t="shared" si="4"/>
        <v>0</v>
      </c>
      <c r="J87" s="64">
        <f t="shared" si="5"/>
        <v>0</v>
      </c>
      <c r="K87" s="154" t="s">
        <v>1275</v>
      </c>
      <c r="L87" s="14"/>
    </row>
    <row r="88" spans="1:12" ht="30" customHeight="1">
      <c r="A88" s="77" t="s">
        <v>1102</v>
      </c>
      <c r="B88" s="70" t="s">
        <v>1176</v>
      </c>
      <c r="C88" s="16">
        <v>10186000</v>
      </c>
      <c r="D88" s="48"/>
      <c r="E88" s="110"/>
      <c r="F88" s="111"/>
      <c r="G88" s="111"/>
      <c r="H88" s="112"/>
      <c r="I88" s="113">
        <f t="shared" si="4"/>
        <v>0</v>
      </c>
      <c r="J88" s="64">
        <f t="shared" si="5"/>
        <v>0</v>
      </c>
      <c r="K88" s="154" t="s">
        <v>1275</v>
      </c>
      <c r="L88" s="14"/>
    </row>
    <row r="89" spans="1:12" ht="16.5">
      <c r="A89" s="73"/>
      <c r="B89" s="74" t="s">
        <v>1103</v>
      </c>
      <c r="C89" s="33">
        <f>SUM(C50:C88)</f>
        <v>113253000</v>
      </c>
      <c r="D89" s="58">
        <f>SUM(D50:D88)</f>
        <v>5306522</v>
      </c>
      <c r="E89" s="123">
        <f>SUM(E50:E88)</f>
        <v>0</v>
      </c>
      <c r="F89" s="124">
        <f>SUM(F50:F88)</f>
        <v>0</v>
      </c>
      <c r="G89" s="124">
        <f>SUM(G50:G88)</f>
        <v>0</v>
      </c>
      <c r="H89" s="140"/>
      <c r="I89" s="141">
        <f>SUM(I50:I88)</f>
        <v>5306522</v>
      </c>
      <c r="J89" s="65">
        <f t="shared" si="5"/>
        <v>0.046855465197389916</v>
      </c>
      <c r="K89" s="159"/>
      <c r="L89" s="14"/>
    </row>
    <row r="90" spans="1:12" ht="20.25" customHeight="1">
      <c r="A90" s="79"/>
      <c r="B90" s="80" t="s">
        <v>1104</v>
      </c>
      <c r="C90" s="18"/>
      <c r="D90" s="46"/>
      <c r="E90" s="113"/>
      <c r="F90" s="127"/>
      <c r="G90" s="142"/>
      <c r="H90" s="143"/>
      <c r="I90" s="113"/>
      <c r="J90" s="32"/>
      <c r="K90" s="156"/>
      <c r="L90" s="14"/>
    </row>
    <row r="91" spans="1:12" ht="25.5" customHeight="1">
      <c r="A91" s="67" t="s">
        <v>1105</v>
      </c>
      <c r="B91" s="81" t="s">
        <v>1106</v>
      </c>
      <c r="C91" s="35">
        <v>4686000</v>
      </c>
      <c r="D91" s="43"/>
      <c r="E91" s="129"/>
      <c r="F91" s="142"/>
      <c r="G91" s="142"/>
      <c r="H91" s="143"/>
      <c r="I91" s="113">
        <f>D91</f>
        <v>0</v>
      </c>
      <c r="J91" s="66">
        <f>I91/C91</f>
        <v>0</v>
      </c>
      <c r="K91" s="154" t="s">
        <v>1263</v>
      </c>
      <c r="L91" s="14"/>
    </row>
    <row r="92" spans="1:12" ht="30.75" customHeight="1">
      <c r="A92" s="67" t="s">
        <v>1193</v>
      </c>
      <c r="B92" s="68" t="s">
        <v>1107</v>
      </c>
      <c r="C92" s="35">
        <v>37789000</v>
      </c>
      <c r="D92" s="43"/>
      <c r="E92" s="129"/>
      <c r="F92" s="130"/>
      <c r="G92" s="130"/>
      <c r="H92" s="131"/>
      <c r="I92" s="113">
        <f aca="true" t="shared" si="6" ref="I92:I118">D92</f>
        <v>0</v>
      </c>
      <c r="J92" s="66">
        <f aca="true" t="shared" si="7" ref="J92:J119">I92/C92</f>
        <v>0</v>
      </c>
      <c r="K92" s="154" t="s">
        <v>1263</v>
      </c>
      <c r="L92" s="14"/>
    </row>
    <row r="93" spans="1:12" ht="56.25" customHeight="1">
      <c r="A93" s="67" t="s">
        <v>1195</v>
      </c>
      <c r="B93" s="68" t="s">
        <v>1108</v>
      </c>
      <c r="C93" s="35">
        <v>5468000</v>
      </c>
      <c r="D93" s="43"/>
      <c r="E93" s="129"/>
      <c r="F93" s="130"/>
      <c r="G93" s="130"/>
      <c r="H93" s="131"/>
      <c r="I93" s="113">
        <f t="shared" si="6"/>
        <v>0</v>
      </c>
      <c r="J93" s="66">
        <f t="shared" si="7"/>
        <v>0</v>
      </c>
      <c r="K93" s="154" t="s">
        <v>1276</v>
      </c>
      <c r="L93" s="14"/>
    </row>
    <row r="94" spans="1:12" ht="30.75" customHeight="1">
      <c r="A94" s="67" t="s">
        <v>1197</v>
      </c>
      <c r="B94" s="68" t="s">
        <v>1109</v>
      </c>
      <c r="C94" s="56">
        <v>338000</v>
      </c>
      <c r="D94" s="43">
        <v>40800</v>
      </c>
      <c r="E94" s="129"/>
      <c r="F94" s="130"/>
      <c r="G94" s="130"/>
      <c r="H94" s="131"/>
      <c r="I94" s="113">
        <f t="shared" si="6"/>
        <v>40800</v>
      </c>
      <c r="J94" s="66">
        <f t="shared" si="7"/>
        <v>0.12071005917159763</v>
      </c>
      <c r="K94" s="154" t="s">
        <v>1263</v>
      </c>
      <c r="L94" s="14"/>
    </row>
    <row r="95" spans="1:12" ht="24.75" customHeight="1">
      <c r="A95" s="67" t="s">
        <v>1199</v>
      </c>
      <c r="B95" s="68" t="s">
        <v>1287</v>
      </c>
      <c r="C95" s="35">
        <v>660000</v>
      </c>
      <c r="D95" s="43">
        <v>0</v>
      </c>
      <c r="E95" s="129"/>
      <c r="F95" s="130"/>
      <c r="G95" s="130"/>
      <c r="H95" s="131"/>
      <c r="I95" s="113">
        <f t="shared" si="6"/>
        <v>0</v>
      </c>
      <c r="J95" s="66">
        <f t="shared" si="7"/>
        <v>0</v>
      </c>
      <c r="K95" s="156" t="s">
        <v>1277</v>
      </c>
      <c r="L95" s="14"/>
    </row>
    <row r="96" spans="1:12" ht="30.75" customHeight="1">
      <c r="A96" s="89" t="s">
        <v>1201</v>
      </c>
      <c r="B96" s="85" t="s">
        <v>1110</v>
      </c>
      <c r="C96" s="86">
        <v>5600000</v>
      </c>
      <c r="D96" s="87"/>
      <c r="E96" s="132"/>
      <c r="F96" s="133"/>
      <c r="G96" s="133"/>
      <c r="H96" s="134"/>
      <c r="I96" s="135">
        <f t="shared" si="6"/>
        <v>0</v>
      </c>
      <c r="J96" s="94">
        <f t="shared" si="7"/>
        <v>0</v>
      </c>
      <c r="K96" s="154" t="s">
        <v>1263</v>
      </c>
      <c r="L96" s="14"/>
    </row>
    <row r="97" spans="1:12" ht="23.25" customHeight="1">
      <c r="A97" s="67" t="s">
        <v>1203</v>
      </c>
      <c r="B97" s="68" t="s">
        <v>1111</v>
      </c>
      <c r="C97" s="35">
        <v>6530000</v>
      </c>
      <c r="D97" s="43">
        <v>6530000</v>
      </c>
      <c r="E97" s="129"/>
      <c r="F97" s="130"/>
      <c r="G97" s="130"/>
      <c r="H97" s="131"/>
      <c r="I97" s="113">
        <f t="shared" si="6"/>
        <v>6530000</v>
      </c>
      <c r="J97" s="66">
        <f t="shared" si="7"/>
        <v>1</v>
      </c>
      <c r="K97" s="154" t="s">
        <v>1263</v>
      </c>
      <c r="L97" s="14"/>
    </row>
    <row r="98" spans="1:12" ht="30" customHeight="1">
      <c r="A98" s="67" t="s">
        <v>1205</v>
      </c>
      <c r="B98" s="68" t="s">
        <v>1112</v>
      </c>
      <c r="C98" s="35">
        <v>1300000</v>
      </c>
      <c r="D98" s="43"/>
      <c r="E98" s="110"/>
      <c r="F98" s="111"/>
      <c r="G98" s="111"/>
      <c r="H98" s="112"/>
      <c r="I98" s="113">
        <f t="shared" si="6"/>
        <v>0</v>
      </c>
      <c r="J98" s="66">
        <f t="shared" si="7"/>
        <v>0</v>
      </c>
      <c r="K98" s="154" t="s">
        <v>1263</v>
      </c>
      <c r="L98" s="14"/>
    </row>
    <row r="99" spans="1:12" ht="57.75" customHeight="1">
      <c r="A99" s="67" t="s">
        <v>1207</v>
      </c>
      <c r="B99" s="68" t="s">
        <v>1113</v>
      </c>
      <c r="C99" s="35">
        <v>1770000</v>
      </c>
      <c r="D99" s="43"/>
      <c r="E99" s="110"/>
      <c r="F99" s="111"/>
      <c r="G99" s="111"/>
      <c r="H99" s="112"/>
      <c r="I99" s="113">
        <f t="shared" si="6"/>
        <v>0</v>
      </c>
      <c r="J99" s="66">
        <f t="shared" si="7"/>
        <v>0</v>
      </c>
      <c r="K99" s="154" t="s">
        <v>1263</v>
      </c>
      <c r="L99" s="14"/>
    </row>
    <row r="100" spans="1:12" ht="30" customHeight="1">
      <c r="A100" s="77" t="s">
        <v>1209</v>
      </c>
      <c r="B100" s="68" t="s">
        <v>1114</v>
      </c>
      <c r="C100" s="35">
        <v>1600000</v>
      </c>
      <c r="D100" s="43"/>
      <c r="E100" s="110"/>
      <c r="F100" s="111"/>
      <c r="G100" s="111"/>
      <c r="H100" s="112"/>
      <c r="I100" s="113">
        <f t="shared" si="6"/>
        <v>0</v>
      </c>
      <c r="J100" s="66">
        <f t="shared" si="7"/>
        <v>0</v>
      </c>
      <c r="K100" s="156" t="s">
        <v>1263</v>
      </c>
      <c r="L100" s="14"/>
    </row>
    <row r="101" spans="1:12" ht="56.25" customHeight="1">
      <c r="A101" s="77" t="s">
        <v>1211</v>
      </c>
      <c r="B101" s="75" t="s">
        <v>1115</v>
      </c>
      <c r="C101" s="39">
        <v>2550000</v>
      </c>
      <c r="D101" s="49"/>
      <c r="E101" s="110"/>
      <c r="F101" s="111"/>
      <c r="G101" s="111"/>
      <c r="H101" s="112"/>
      <c r="I101" s="113">
        <f t="shared" si="6"/>
        <v>0</v>
      </c>
      <c r="J101" s="66">
        <f t="shared" si="7"/>
        <v>0</v>
      </c>
      <c r="K101" s="156" t="s">
        <v>1263</v>
      </c>
      <c r="L101" s="14"/>
    </row>
    <row r="102" spans="1:12" ht="30" customHeight="1">
      <c r="A102" s="77" t="s">
        <v>1213</v>
      </c>
      <c r="B102" s="75" t="s">
        <v>1116</v>
      </c>
      <c r="C102" s="39">
        <v>300000</v>
      </c>
      <c r="D102" s="49"/>
      <c r="E102" s="110"/>
      <c r="F102" s="111"/>
      <c r="G102" s="111"/>
      <c r="H102" s="112"/>
      <c r="I102" s="113">
        <f t="shared" si="6"/>
        <v>0</v>
      </c>
      <c r="J102" s="66">
        <f t="shared" si="7"/>
        <v>0</v>
      </c>
      <c r="K102" s="156" t="s">
        <v>1271</v>
      </c>
      <c r="L102" s="14"/>
    </row>
    <row r="103" spans="1:12" ht="30" customHeight="1">
      <c r="A103" s="77" t="s">
        <v>1215</v>
      </c>
      <c r="B103" s="68" t="s">
        <v>1117</v>
      </c>
      <c r="C103" s="35">
        <v>2800000</v>
      </c>
      <c r="D103" s="43"/>
      <c r="E103" s="110"/>
      <c r="F103" s="111"/>
      <c r="G103" s="111"/>
      <c r="H103" s="112"/>
      <c r="I103" s="113">
        <f t="shared" si="6"/>
        <v>0</v>
      </c>
      <c r="J103" s="66">
        <f t="shared" si="7"/>
        <v>0</v>
      </c>
      <c r="K103" s="154" t="s">
        <v>1278</v>
      </c>
      <c r="L103" s="14"/>
    </row>
    <row r="104" spans="1:12" ht="30" customHeight="1">
      <c r="A104" s="77" t="s">
        <v>1217</v>
      </c>
      <c r="B104" s="68" t="s">
        <v>1118</v>
      </c>
      <c r="C104" s="35">
        <v>1200000</v>
      </c>
      <c r="D104" s="43">
        <v>23000</v>
      </c>
      <c r="E104" s="110"/>
      <c r="F104" s="111"/>
      <c r="G104" s="111"/>
      <c r="H104" s="112"/>
      <c r="I104" s="113">
        <f t="shared" si="6"/>
        <v>23000</v>
      </c>
      <c r="J104" s="66">
        <f t="shared" si="7"/>
        <v>0.019166666666666665</v>
      </c>
      <c r="K104" s="154" t="s">
        <v>1263</v>
      </c>
      <c r="L104" s="14"/>
    </row>
    <row r="105" spans="1:12" ht="30" customHeight="1">
      <c r="A105" s="77" t="s">
        <v>1219</v>
      </c>
      <c r="B105" s="75" t="s">
        <v>1119</v>
      </c>
      <c r="C105" s="39">
        <v>1200000</v>
      </c>
      <c r="D105" s="49"/>
      <c r="E105" s="110"/>
      <c r="F105" s="111"/>
      <c r="G105" s="111"/>
      <c r="H105" s="112"/>
      <c r="I105" s="113">
        <f t="shared" si="6"/>
        <v>0</v>
      </c>
      <c r="J105" s="66">
        <f t="shared" si="7"/>
        <v>0</v>
      </c>
      <c r="K105" s="154" t="s">
        <v>1279</v>
      </c>
      <c r="L105" s="14"/>
    </row>
    <row r="106" spans="1:12" ht="30" customHeight="1">
      <c r="A106" s="77" t="s">
        <v>1221</v>
      </c>
      <c r="B106" s="68" t="s">
        <v>1120</v>
      </c>
      <c r="C106" s="35">
        <v>1000000</v>
      </c>
      <c r="D106" s="43"/>
      <c r="E106" s="110"/>
      <c r="F106" s="111"/>
      <c r="G106" s="111"/>
      <c r="H106" s="112"/>
      <c r="I106" s="113">
        <f t="shared" si="6"/>
        <v>0</v>
      </c>
      <c r="J106" s="66">
        <f t="shared" si="7"/>
        <v>0</v>
      </c>
      <c r="K106" s="154"/>
      <c r="L106" s="14"/>
    </row>
    <row r="107" spans="1:12" ht="30" customHeight="1">
      <c r="A107" s="77" t="s">
        <v>1223</v>
      </c>
      <c r="B107" s="68" t="s">
        <v>1121</v>
      </c>
      <c r="C107" s="35">
        <v>150000</v>
      </c>
      <c r="D107" s="43"/>
      <c r="E107" s="110"/>
      <c r="F107" s="111"/>
      <c r="G107" s="111"/>
      <c r="H107" s="112"/>
      <c r="I107" s="113">
        <f t="shared" si="6"/>
        <v>0</v>
      </c>
      <c r="J107" s="66">
        <f t="shared" si="7"/>
        <v>0</v>
      </c>
      <c r="K107" s="156" t="s">
        <v>1280</v>
      </c>
      <c r="L107" s="14"/>
    </row>
    <row r="108" spans="1:12" ht="30" customHeight="1">
      <c r="A108" s="77" t="s">
        <v>1225</v>
      </c>
      <c r="B108" s="68" t="s">
        <v>1122</v>
      </c>
      <c r="C108" s="35">
        <v>4000000</v>
      </c>
      <c r="D108" s="43"/>
      <c r="E108" s="110"/>
      <c r="F108" s="111"/>
      <c r="G108" s="111"/>
      <c r="H108" s="112"/>
      <c r="I108" s="113">
        <f t="shared" si="6"/>
        <v>0</v>
      </c>
      <c r="J108" s="66">
        <f t="shared" si="7"/>
        <v>0</v>
      </c>
      <c r="K108" s="156" t="s">
        <v>1272</v>
      </c>
      <c r="L108" s="14"/>
    </row>
    <row r="109" spans="1:12" ht="30" customHeight="1">
      <c r="A109" s="77" t="s">
        <v>1227</v>
      </c>
      <c r="B109" s="68" t="s">
        <v>1123</v>
      </c>
      <c r="C109" s="35">
        <v>500000</v>
      </c>
      <c r="D109" s="43"/>
      <c r="E109" s="110"/>
      <c r="F109" s="111"/>
      <c r="G109" s="111"/>
      <c r="H109" s="112"/>
      <c r="I109" s="113">
        <f t="shared" si="6"/>
        <v>0</v>
      </c>
      <c r="J109" s="66">
        <f t="shared" si="7"/>
        <v>0</v>
      </c>
      <c r="K109" s="154" t="s">
        <v>1263</v>
      </c>
      <c r="L109" s="14"/>
    </row>
    <row r="110" spans="1:12" ht="30" customHeight="1">
      <c r="A110" s="77" t="s">
        <v>1229</v>
      </c>
      <c r="B110" s="78" t="s">
        <v>1124</v>
      </c>
      <c r="C110" s="16">
        <v>150000</v>
      </c>
      <c r="D110" s="48"/>
      <c r="E110" s="110"/>
      <c r="F110" s="111"/>
      <c r="G110" s="111"/>
      <c r="H110" s="112"/>
      <c r="I110" s="113">
        <f t="shared" si="6"/>
        <v>0</v>
      </c>
      <c r="J110" s="66">
        <f t="shared" si="7"/>
        <v>0</v>
      </c>
      <c r="K110" s="154" t="s">
        <v>1281</v>
      </c>
      <c r="L110" s="14"/>
    </row>
    <row r="111" spans="1:12" ht="57.75" customHeight="1">
      <c r="A111" s="77" t="s">
        <v>1231</v>
      </c>
      <c r="B111" s="70" t="s">
        <v>1125</v>
      </c>
      <c r="C111" s="16">
        <v>550000</v>
      </c>
      <c r="D111" s="48">
        <v>23241</v>
      </c>
      <c r="E111" s="110"/>
      <c r="F111" s="111"/>
      <c r="G111" s="111"/>
      <c r="H111" s="112"/>
      <c r="I111" s="113">
        <f t="shared" si="6"/>
        <v>23241</v>
      </c>
      <c r="J111" s="66">
        <f t="shared" si="7"/>
        <v>0.042256363636363634</v>
      </c>
      <c r="K111" s="156" t="s">
        <v>1271</v>
      </c>
      <c r="L111" s="14"/>
    </row>
    <row r="112" spans="1:12" ht="30" customHeight="1">
      <c r="A112" s="77" t="s">
        <v>1233</v>
      </c>
      <c r="B112" s="70" t="s">
        <v>1126</v>
      </c>
      <c r="C112" s="16">
        <v>419000</v>
      </c>
      <c r="D112" s="109">
        <v>0</v>
      </c>
      <c r="E112" s="110"/>
      <c r="F112" s="111"/>
      <c r="G112" s="111"/>
      <c r="H112" s="112"/>
      <c r="I112" s="113">
        <f t="shared" si="6"/>
        <v>0</v>
      </c>
      <c r="J112" s="66">
        <f t="shared" si="7"/>
        <v>0</v>
      </c>
      <c r="K112" s="154" t="s">
        <v>1267</v>
      </c>
      <c r="L112" s="14"/>
    </row>
    <row r="113" spans="1:12" ht="21" customHeight="1">
      <c r="A113" s="77" t="s">
        <v>1071</v>
      </c>
      <c r="B113" s="70" t="s">
        <v>1127</v>
      </c>
      <c r="C113" s="16">
        <v>688000</v>
      </c>
      <c r="D113" s="109">
        <v>20000</v>
      </c>
      <c r="E113" s="110"/>
      <c r="F113" s="111"/>
      <c r="G113" s="111"/>
      <c r="H113" s="112"/>
      <c r="I113" s="113">
        <f t="shared" si="6"/>
        <v>20000</v>
      </c>
      <c r="J113" s="66">
        <f t="shared" si="7"/>
        <v>0.029069767441860465</v>
      </c>
      <c r="K113" s="156" t="s">
        <v>1271</v>
      </c>
      <c r="L113" s="14"/>
    </row>
    <row r="114" spans="1:12" ht="30" customHeight="1">
      <c r="A114" s="77" t="s">
        <v>1073</v>
      </c>
      <c r="B114" s="70" t="s">
        <v>1128</v>
      </c>
      <c r="C114" s="16">
        <v>600000</v>
      </c>
      <c r="D114" s="109"/>
      <c r="E114" s="110"/>
      <c r="F114" s="111"/>
      <c r="G114" s="111"/>
      <c r="H114" s="112"/>
      <c r="I114" s="113">
        <f t="shared" si="6"/>
        <v>0</v>
      </c>
      <c r="J114" s="66">
        <f t="shared" si="7"/>
        <v>0</v>
      </c>
      <c r="K114" s="154" t="s">
        <v>1267</v>
      </c>
      <c r="L114" s="14"/>
    </row>
    <row r="115" spans="1:12" ht="21" customHeight="1">
      <c r="A115" s="77" t="s">
        <v>1075</v>
      </c>
      <c r="B115" s="70" t="s">
        <v>1129</v>
      </c>
      <c r="C115" s="16">
        <v>10200000</v>
      </c>
      <c r="D115" s="109"/>
      <c r="E115" s="110"/>
      <c r="F115" s="111"/>
      <c r="G115" s="111"/>
      <c r="H115" s="112"/>
      <c r="I115" s="113">
        <f t="shared" si="6"/>
        <v>0</v>
      </c>
      <c r="J115" s="66">
        <f t="shared" si="7"/>
        <v>0</v>
      </c>
      <c r="K115" s="154" t="s">
        <v>1263</v>
      </c>
      <c r="L115" s="14"/>
    </row>
    <row r="116" spans="1:12" ht="30" customHeight="1">
      <c r="A116" s="77" t="s">
        <v>1077</v>
      </c>
      <c r="B116" s="70" t="s">
        <v>1130</v>
      </c>
      <c r="C116" s="16">
        <v>2834000</v>
      </c>
      <c r="D116" s="109"/>
      <c r="E116" s="110"/>
      <c r="F116" s="111"/>
      <c r="G116" s="111"/>
      <c r="H116" s="112"/>
      <c r="I116" s="113">
        <f t="shared" si="6"/>
        <v>0</v>
      </c>
      <c r="J116" s="66">
        <f t="shared" si="7"/>
        <v>0</v>
      </c>
      <c r="K116" s="154" t="s">
        <v>1267</v>
      </c>
      <c r="L116" s="14"/>
    </row>
    <row r="117" spans="1:12" ht="30" customHeight="1">
      <c r="A117" s="77" t="s">
        <v>1079</v>
      </c>
      <c r="B117" s="70" t="s">
        <v>1131</v>
      </c>
      <c r="C117" s="16">
        <v>500000</v>
      </c>
      <c r="D117" s="109"/>
      <c r="E117" s="110"/>
      <c r="F117" s="111"/>
      <c r="G117" s="111"/>
      <c r="H117" s="112"/>
      <c r="I117" s="113">
        <f t="shared" si="6"/>
        <v>0</v>
      </c>
      <c r="J117" s="66">
        <f t="shared" si="7"/>
        <v>0</v>
      </c>
      <c r="K117" s="154" t="s">
        <v>1263</v>
      </c>
      <c r="L117" s="14"/>
    </row>
    <row r="118" spans="1:12" ht="30" customHeight="1">
      <c r="A118" s="77" t="s">
        <v>1081</v>
      </c>
      <c r="B118" s="70" t="s">
        <v>1132</v>
      </c>
      <c r="C118" s="16">
        <v>80000</v>
      </c>
      <c r="D118" s="109"/>
      <c r="E118" s="110"/>
      <c r="F118" s="111"/>
      <c r="G118" s="111"/>
      <c r="H118" s="112"/>
      <c r="I118" s="113">
        <f t="shared" si="6"/>
        <v>0</v>
      </c>
      <c r="J118" s="66">
        <f t="shared" si="7"/>
        <v>0</v>
      </c>
      <c r="K118" s="154" t="s">
        <v>1282</v>
      </c>
      <c r="L118" s="14"/>
    </row>
    <row r="119" spans="1:12" ht="16.5">
      <c r="A119" s="71"/>
      <c r="B119" s="72" t="s">
        <v>1133</v>
      </c>
      <c r="C119" s="95">
        <f>SUM(C91:C118)</f>
        <v>95462000</v>
      </c>
      <c r="D119" s="57">
        <f>SUM(D91:D118)</f>
        <v>6637041</v>
      </c>
      <c r="E119" s="144">
        <f>SUM(E91:E118)</f>
        <v>0</v>
      </c>
      <c r="F119" s="145">
        <f>SUM(F91:F118)</f>
        <v>0</v>
      </c>
      <c r="G119" s="145">
        <f>SUM(G91:G118)</f>
        <v>0</v>
      </c>
      <c r="H119" s="146"/>
      <c r="I119" s="144">
        <f>SUM(I91:I118)</f>
        <v>6637041</v>
      </c>
      <c r="J119" s="94">
        <f t="shared" si="7"/>
        <v>0.06952547610567555</v>
      </c>
      <c r="K119" s="160"/>
      <c r="L119" s="14"/>
    </row>
    <row r="120" spans="1:12" ht="22.5" customHeight="1">
      <c r="A120" s="79"/>
      <c r="B120" s="80" t="s">
        <v>1134</v>
      </c>
      <c r="C120" s="32"/>
      <c r="D120" s="46"/>
      <c r="E120" s="113"/>
      <c r="F120" s="142"/>
      <c r="G120" s="142"/>
      <c r="H120" s="143"/>
      <c r="I120" s="113"/>
      <c r="J120" s="32"/>
      <c r="K120" s="156"/>
      <c r="L120" s="14"/>
    </row>
    <row r="121" spans="1:12" ht="69.75" customHeight="1">
      <c r="A121" s="67" t="s">
        <v>1135</v>
      </c>
      <c r="B121" s="70" t="s">
        <v>1136</v>
      </c>
      <c r="C121" s="19">
        <v>2000000</v>
      </c>
      <c r="D121" s="46">
        <v>421044</v>
      </c>
      <c r="E121" s="113"/>
      <c r="F121" s="142"/>
      <c r="G121" s="142"/>
      <c r="H121" s="143"/>
      <c r="I121" s="113">
        <f>D121</f>
        <v>421044</v>
      </c>
      <c r="J121" s="66">
        <f>I121/C121</f>
        <v>0.210522</v>
      </c>
      <c r="K121" s="154" t="s">
        <v>1263</v>
      </c>
      <c r="L121" s="14"/>
    </row>
    <row r="122" spans="1:12" ht="30.75" customHeight="1">
      <c r="A122" s="67" t="s">
        <v>1193</v>
      </c>
      <c r="B122" s="68" t="s">
        <v>1137</v>
      </c>
      <c r="C122" s="40">
        <v>200000</v>
      </c>
      <c r="D122" s="50"/>
      <c r="E122" s="129"/>
      <c r="F122" s="130"/>
      <c r="G122" s="130"/>
      <c r="H122" s="131"/>
      <c r="I122" s="113">
        <f aca="true" t="shared" si="8" ref="I122:I131">D122</f>
        <v>0</v>
      </c>
      <c r="J122" s="66">
        <f aca="true" t="shared" si="9" ref="J122:J132">I122/C122</f>
        <v>0</v>
      </c>
      <c r="K122" s="154" t="s">
        <v>1267</v>
      </c>
      <c r="L122" s="14"/>
    </row>
    <row r="123" spans="1:12" ht="30.75" customHeight="1">
      <c r="A123" s="67" t="s">
        <v>1195</v>
      </c>
      <c r="B123" s="68" t="s">
        <v>1138</v>
      </c>
      <c r="C123" s="41">
        <v>2574000</v>
      </c>
      <c r="D123" s="51">
        <v>392864</v>
      </c>
      <c r="E123" s="129"/>
      <c r="F123" s="130"/>
      <c r="G123" s="130"/>
      <c r="H123" s="131"/>
      <c r="I123" s="113">
        <f t="shared" si="8"/>
        <v>392864</v>
      </c>
      <c r="J123" s="66">
        <f t="shared" si="9"/>
        <v>0.15262781662781663</v>
      </c>
      <c r="K123" s="154" t="s">
        <v>1267</v>
      </c>
      <c r="L123" s="14"/>
    </row>
    <row r="124" spans="1:12" ht="30.75" customHeight="1">
      <c r="A124" s="67" t="s">
        <v>1197</v>
      </c>
      <c r="B124" s="76" t="s">
        <v>1139</v>
      </c>
      <c r="C124" s="35">
        <v>360000</v>
      </c>
      <c r="D124" s="52"/>
      <c r="E124" s="129"/>
      <c r="F124" s="130"/>
      <c r="G124" s="130"/>
      <c r="H124" s="131"/>
      <c r="I124" s="113">
        <f t="shared" si="8"/>
        <v>0</v>
      </c>
      <c r="J124" s="66">
        <f t="shared" si="9"/>
        <v>0</v>
      </c>
      <c r="K124" s="154" t="s">
        <v>1267</v>
      </c>
      <c r="L124" s="14"/>
    </row>
    <row r="125" spans="1:12" ht="30.75" customHeight="1">
      <c r="A125" s="67" t="s">
        <v>1199</v>
      </c>
      <c r="B125" s="76" t="s">
        <v>1140</v>
      </c>
      <c r="C125" s="35">
        <v>80000</v>
      </c>
      <c r="D125" s="52"/>
      <c r="E125" s="129"/>
      <c r="F125" s="130"/>
      <c r="G125" s="130"/>
      <c r="H125" s="131"/>
      <c r="I125" s="113">
        <f t="shared" si="8"/>
        <v>0</v>
      </c>
      <c r="J125" s="66">
        <f t="shared" si="9"/>
        <v>0</v>
      </c>
      <c r="K125" s="154" t="s">
        <v>1267</v>
      </c>
      <c r="L125" s="14"/>
    </row>
    <row r="126" spans="1:12" ht="30.75" customHeight="1">
      <c r="A126" s="67" t="s">
        <v>1201</v>
      </c>
      <c r="B126" s="76" t="s">
        <v>1141</v>
      </c>
      <c r="C126" s="35">
        <v>760000</v>
      </c>
      <c r="D126" s="52"/>
      <c r="E126" s="129"/>
      <c r="F126" s="130"/>
      <c r="G126" s="130"/>
      <c r="H126" s="131"/>
      <c r="I126" s="113">
        <f t="shared" si="8"/>
        <v>0</v>
      </c>
      <c r="J126" s="66">
        <f t="shared" si="9"/>
        <v>0</v>
      </c>
      <c r="K126" s="157" t="s">
        <v>1267</v>
      </c>
      <c r="L126" s="14"/>
    </row>
    <row r="127" spans="1:12" ht="30" customHeight="1">
      <c r="A127" s="67" t="s">
        <v>1203</v>
      </c>
      <c r="B127" s="70" t="s">
        <v>1142</v>
      </c>
      <c r="C127" s="19">
        <v>760000</v>
      </c>
      <c r="D127" s="46"/>
      <c r="E127" s="110"/>
      <c r="F127" s="111"/>
      <c r="G127" s="111"/>
      <c r="H127" s="112"/>
      <c r="I127" s="113">
        <f t="shared" si="8"/>
        <v>0</v>
      </c>
      <c r="J127" s="66">
        <f t="shared" si="9"/>
        <v>0</v>
      </c>
      <c r="K127" s="154" t="s">
        <v>1267</v>
      </c>
      <c r="L127" s="14"/>
    </row>
    <row r="128" spans="1:12" ht="30.75" customHeight="1">
      <c r="A128" s="67" t="s">
        <v>1205</v>
      </c>
      <c r="B128" s="70" t="s">
        <v>1143</v>
      </c>
      <c r="C128" s="19">
        <v>5000</v>
      </c>
      <c r="D128" s="46"/>
      <c r="E128" s="129"/>
      <c r="F128" s="130"/>
      <c r="G128" s="130"/>
      <c r="H128" s="131"/>
      <c r="I128" s="113">
        <f t="shared" si="8"/>
        <v>0</v>
      </c>
      <c r="J128" s="66">
        <f t="shared" si="9"/>
        <v>0</v>
      </c>
      <c r="K128" s="154" t="s">
        <v>1282</v>
      </c>
      <c r="L128" s="14"/>
    </row>
    <row r="129" spans="1:12" ht="30" customHeight="1">
      <c r="A129" s="67" t="s">
        <v>1207</v>
      </c>
      <c r="B129" s="70" t="s">
        <v>1144</v>
      </c>
      <c r="C129" s="19">
        <v>60000</v>
      </c>
      <c r="D129" s="46"/>
      <c r="E129" s="110"/>
      <c r="F129" s="111"/>
      <c r="G129" s="111"/>
      <c r="H129" s="112"/>
      <c r="I129" s="113">
        <f t="shared" si="8"/>
        <v>0</v>
      </c>
      <c r="J129" s="66">
        <f t="shared" si="9"/>
        <v>0</v>
      </c>
      <c r="K129" s="154" t="s">
        <v>1267</v>
      </c>
      <c r="L129" s="14"/>
    </row>
    <row r="130" spans="1:12" ht="30" customHeight="1">
      <c r="A130" s="67" t="s">
        <v>1209</v>
      </c>
      <c r="B130" s="70" t="s">
        <v>1145</v>
      </c>
      <c r="C130" s="19">
        <v>50000</v>
      </c>
      <c r="D130" s="46"/>
      <c r="E130" s="110"/>
      <c r="F130" s="111"/>
      <c r="G130" s="111"/>
      <c r="H130" s="112"/>
      <c r="I130" s="113">
        <f t="shared" si="8"/>
        <v>0</v>
      </c>
      <c r="J130" s="66">
        <f t="shared" si="9"/>
        <v>0</v>
      </c>
      <c r="K130" s="154" t="s">
        <v>1267</v>
      </c>
      <c r="L130" s="14"/>
    </row>
    <row r="131" spans="1:12" ht="30" customHeight="1">
      <c r="A131" s="67" t="s">
        <v>1211</v>
      </c>
      <c r="B131" s="70" t="s">
        <v>1167</v>
      </c>
      <c r="C131" s="19">
        <v>291000</v>
      </c>
      <c r="D131" s="46">
        <v>23000</v>
      </c>
      <c r="E131" s="110"/>
      <c r="F131" s="111"/>
      <c r="G131" s="111"/>
      <c r="H131" s="112"/>
      <c r="I131" s="113">
        <f t="shared" si="8"/>
        <v>23000</v>
      </c>
      <c r="J131" s="66">
        <f t="shared" si="9"/>
        <v>0.07903780068728522</v>
      </c>
      <c r="K131" s="154" t="s">
        <v>1267</v>
      </c>
      <c r="L131" s="14"/>
    </row>
    <row r="132" spans="1:12" ht="16.5">
      <c r="A132" s="82"/>
      <c r="B132" s="74" t="s">
        <v>1146</v>
      </c>
      <c r="C132" s="33">
        <f>SUM(C121:C131)</f>
        <v>7140000</v>
      </c>
      <c r="D132" s="57">
        <f>SUM(D121:D131)</f>
        <v>836908</v>
      </c>
      <c r="E132" s="123">
        <f>SUM(E121:E131)</f>
        <v>0</v>
      </c>
      <c r="F132" s="124">
        <f>SUM(F121:F131)</f>
        <v>0</v>
      </c>
      <c r="G132" s="124">
        <f>SUM(G121:G131)</f>
        <v>0</v>
      </c>
      <c r="H132" s="125"/>
      <c r="I132" s="123">
        <f>SUM(I121:I131)</f>
        <v>836908</v>
      </c>
      <c r="J132" s="94">
        <f t="shared" si="9"/>
        <v>0.11721400560224089</v>
      </c>
      <c r="K132" s="160"/>
      <c r="L132" s="14"/>
    </row>
    <row r="133" spans="1:12" ht="24.75" customHeight="1">
      <c r="A133" s="83"/>
      <c r="B133" s="80" t="s">
        <v>1286</v>
      </c>
      <c r="C133" s="18"/>
      <c r="D133" s="46"/>
      <c r="E133" s="113"/>
      <c r="F133" s="127"/>
      <c r="G133" s="142"/>
      <c r="H133" s="143"/>
      <c r="I133" s="126"/>
      <c r="J133" s="32"/>
      <c r="K133" s="156"/>
      <c r="L133" s="14"/>
    </row>
    <row r="134" spans="1:12" ht="30" customHeight="1">
      <c r="A134" s="67" t="s">
        <v>1135</v>
      </c>
      <c r="B134" s="68" t="s">
        <v>1147</v>
      </c>
      <c r="C134" s="35">
        <v>150000</v>
      </c>
      <c r="D134" s="43">
        <v>0</v>
      </c>
      <c r="E134" s="110"/>
      <c r="F134" s="111"/>
      <c r="G134" s="111"/>
      <c r="H134" s="112"/>
      <c r="I134" s="110">
        <f>D134</f>
        <v>0</v>
      </c>
      <c r="J134" s="63">
        <f>I134/C134</f>
        <v>0</v>
      </c>
      <c r="K134" s="154" t="s">
        <v>1267</v>
      </c>
      <c r="L134" s="14"/>
    </row>
    <row r="135" spans="1:12" ht="46.5" customHeight="1">
      <c r="A135" s="67" t="s">
        <v>1193</v>
      </c>
      <c r="B135" s="68" t="s">
        <v>1148</v>
      </c>
      <c r="C135" s="56">
        <v>400000</v>
      </c>
      <c r="D135" s="43">
        <v>0</v>
      </c>
      <c r="E135" s="110"/>
      <c r="F135" s="111"/>
      <c r="G135" s="111"/>
      <c r="H135" s="112"/>
      <c r="I135" s="110">
        <f aca="true" t="shared" si="10" ref="I135:I140">D135</f>
        <v>0</v>
      </c>
      <c r="J135" s="63">
        <f aca="true" t="shared" si="11" ref="J135:J142">I135/C135</f>
        <v>0</v>
      </c>
      <c r="K135" s="154" t="s">
        <v>1267</v>
      </c>
      <c r="L135" s="14"/>
    </row>
    <row r="136" spans="1:12" ht="30" customHeight="1">
      <c r="A136" s="67" t="s">
        <v>1195</v>
      </c>
      <c r="B136" s="70" t="s">
        <v>1149</v>
      </c>
      <c r="C136" s="16">
        <v>900000</v>
      </c>
      <c r="D136" s="48">
        <v>200000</v>
      </c>
      <c r="E136" s="110"/>
      <c r="F136" s="111"/>
      <c r="G136" s="111"/>
      <c r="H136" s="112"/>
      <c r="I136" s="110">
        <f t="shared" si="10"/>
        <v>200000</v>
      </c>
      <c r="J136" s="63">
        <f t="shared" si="11"/>
        <v>0.2222222222222222</v>
      </c>
      <c r="K136" s="154" t="s">
        <v>1267</v>
      </c>
      <c r="L136" s="14"/>
    </row>
    <row r="137" spans="1:11" ht="22.5">
      <c r="A137" s="67" t="s">
        <v>1197</v>
      </c>
      <c r="B137" s="70" t="s">
        <v>1150</v>
      </c>
      <c r="C137" s="42">
        <v>1344000</v>
      </c>
      <c r="D137" s="53">
        <v>92624</v>
      </c>
      <c r="E137" s="147"/>
      <c r="F137" s="148"/>
      <c r="G137" s="148"/>
      <c r="H137" s="149"/>
      <c r="I137" s="110">
        <f t="shared" si="10"/>
        <v>92624</v>
      </c>
      <c r="J137" s="63">
        <f t="shared" si="11"/>
        <v>0.06891666666666667</v>
      </c>
      <c r="K137" s="154" t="s">
        <v>1267</v>
      </c>
    </row>
    <row r="138" spans="1:12" ht="42.75" customHeight="1">
      <c r="A138" s="67" t="s">
        <v>1199</v>
      </c>
      <c r="B138" s="70" t="s">
        <v>1151</v>
      </c>
      <c r="C138" s="19">
        <v>1482000</v>
      </c>
      <c r="D138" s="47">
        <v>181709</v>
      </c>
      <c r="E138" s="110"/>
      <c r="F138" s="111"/>
      <c r="G138" s="111"/>
      <c r="H138" s="112"/>
      <c r="I138" s="110">
        <f t="shared" si="10"/>
        <v>181709</v>
      </c>
      <c r="J138" s="63">
        <f t="shared" si="11"/>
        <v>0.122610661268556</v>
      </c>
      <c r="K138" s="154" t="s">
        <v>1267</v>
      </c>
      <c r="L138" s="14"/>
    </row>
    <row r="139" spans="1:12" ht="42.75" customHeight="1">
      <c r="A139" s="67" t="s">
        <v>1201</v>
      </c>
      <c r="B139" s="70" t="s">
        <v>1152</v>
      </c>
      <c r="C139" s="19">
        <v>1724000</v>
      </c>
      <c r="D139" s="47">
        <v>0</v>
      </c>
      <c r="E139" s="110"/>
      <c r="F139" s="111"/>
      <c r="G139" s="111"/>
      <c r="H139" s="112"/>
      <c r="I139" s="110">
        <f t="shared" si="10"/>
        <v>0</v>
      </c>
      <c r="J139" s="63">
        <f t="shared" si="11"/>
        <v>0</v>
      </c>
      <c r="K139" s="154" t="s">
        <v>1267</v>
      </c>
      <c r="L139" s="14"/>
    </row>
    <row r="140" spans="1:12" ht="30" customHeight="1">
      <c r="A140" s="67" t="s">
        <v>1203</v>
      </c>
      <c r="B140" s="70" t="s">
        <v>1153</v>
      </c>
      <c r="C140" s="19">
        <v>1343000</v>
      </c>
      <c r="D140" s="47">
        <v>278222</v>
      </c>
      <c r="E140" s="129"/>
      <c r="F140" s="142"/>
      <c r="G140" s="142"/>
      <c r="H140" s="143"/>
      <c r="I140" s="110">
        <f t="shared" si="10"/>
        <v>278222</v>
      </c>
      <c r="J140" s="63">
        <f t="shared" si="11"/>
        <v>0.20716455696202532</v>
      </c>
      <c r="K140" s="154" t="s">
        <v>1267</v>
      </c>
      <c r="L140" s="14"/>
    </row>
    <row r="141" spans="1:12" ht="16.5">
      <c r="A141" s="73"/>
      <c r="B141" s="74" t="s">
        <v>1172</v>
      </c>
      <c r="C141" s="27">
        <f>SUM(C134:C140)</f>
        <v>7343000</v>
      </c>
      <c r="D141" s="55">
        <f>SUM(D134:D140)</f>
        <v>752555</v>
      </c>
      <c r="E141" s="124">
        <f>SUM(E134:E140)</f>
        <v>0</v>
      </c>
      <c r="F141" s="124">
        <f>SUM(F134:F140)</f>
        <v>0</v>
      </c>
      <c r="G141" s="124">
        <f>SUM(G134:G140)</f>
        <v>0</v>
      </c>
      <c r="H141" s="125"/>
      <c r="I141" s="141">
        <f>SUM(I134:I140)</f>
        <v>752555</v>
      </c>
      <c r="J141" s="17">
        <f t="shared" si="11"/>
        <v>0.10248604112760452</v>
      </c>
      <c r="K141" s="161"/>
      <c r="L141" s="14"/>
    </row>
    <row r="142" spans="1:12" s="108" customFormat="1" ht="23.25" customHeight="1">
      <c r="A142" s="861" t="s">
        <v>1154</v>
      </c>
      <c r="B142" s="861"/>
      <c r="C142" s="34">
        <f>C141+C132+C119+C89+C48+C38</f>
        <v>260000000</v>
      </c>
      <c r="D142" s="34">
        <f>D141+D132+D119+D89+D48+D38</f>
        <v>17806510</v>
      </c>
      <c r="E142" s="150">
        <f>E141+E132+E119+E89+E48+E38</f>
        <v>0</v>
      </c>
      <c r="F142" s="150">
        <f>F141+F132+F119+F89+F48+F38</f>
        <v>0</v>
      </c>
      <c r="G142" s="150">
        <f>G141+G132+G119+G89+G48+G38</f>
        <v>0</v>
      </c>
      <c r="H142" s="151" t="s">
        <v>1155</v>
      </c>
      <c r="I142" s="152">
        <f>D142</f>
        <v>17806510</v>
      </c>
      <c r="J142" s="105">
        <f t="shared" si="11"/>
        <v>0.06848657692307693</v>
      </c>
      <c r="K142" s="106"/>
      <c r="L142" s="107"/>
    </row>
    <row r="143" spans="1:12" ht="24.75" customHeight="1">
      <c r="A143" s="862" t="s">
        <v>1173</v>
      </c>
      <c r="B143" s="862"/>
      <c r="C143" s="863"/>
      <c r="D143" s="863"/>
      <c r="E143" s="863"/>
      <c r="F143" s="863"/>
      <c r="G143" s="863"/>
      <c r="H143" s="863"/>
      <c r="I143" s="863"/>
      <c r="J143" s="863"/>
      <c r="K143" s="863"/>
      <c r="L143" s="14"/>
    </row>
    <row r="144" spans="1:12" ht="16.5">
      <c r="A144" s="5" t="s">
        <v>1156</v>
      </c>
      <c r="B144" s="5"/>
      <c r="C144" s="5"/>
      <c r="D144" s="5"/>
      <c r="E144" s="5"/>
      <c r="F144" s="5"/>
      <c r="G144" s="5"/>
      <c r="H144" s="2"/>
      <c r="I144" s="2"/>
      <c r="J144" s="5"/>
      <c r="L144" s="14"/>
    </row>
    <row r="145" spans="1:12" ht="22.5" customHeight="1">
      <c r="A145" s="854" t="s">
        <v>1258</v>
      </c>
      <c r="B145" s="854"/>
      <c r="C145" s="854"/>
      <c r="D145" s="854"/>
      <c r="E145" s="854"/>
      <c r="F145" s="854"/>
      <c r="G145" s="854"/>
      <c r="H145" s="854"/>
      <c r="I145" s="854"/>
      <c r="J145" s="854"/>
      <c r="K145" s="854"/>
      <c r="L145" s="14"/>
    </row>
    <row r="146" spans="1:12" ht="23.25" customHeight="1">
      <c r="A146" s="854" t="s">
        <v>1253</v>
      </c>
      <c r="B146" s="854"/>
      <c r="C146" s="854"/>
      <c r="D146" s="854"/>
      <c r="E146" s="854"/>
      <c r="F146" s="854"/>
      <c r="G146" s="854"/>
      <c r="H146" s="854"/>
      <c r="I146" s="854"/>
      <c r="J146" s="854"/>
      <c r="K146" s="854"/>
      <c r="L146" s="14"/>
    </row>
    <row r="147" spans="1:12" ht="26.25" customHeight="1">
      <c r="A147" s="8" t="s">
        <v>1157</v>
      </c>
      <c r="B147" s="8"/>
      <c r="C147" s="8"/>
      <c r="D147" s="8"/>
      <c r="E147" s="8"/>
      <c r="F147" s="8"/>
      <c r="G147" s="8"/>
      <c r="H147" s="3"/>
      <c r="I147" s="8"/>
      <c r="J147" s="8"/>
      <c r="K147" s="60"/>
      <c r="L147" s="14"/>
    </row>
    <row r="148" spans="1:12" ht="28.5" customHeight="1">
      <c r="A148" s="864" t="s">
        <v>1283</v>
      </c>
      <c r="B148" s="864"/>
      <c r="C148" s="864"/>
      <c r="D148" s="864"/>
      <c r="E148" s="864"/>
      <c r="F148" s="864"/>
      <c r="G148" s="864"/>
      <c r="H148" s="864"/>
      <c r="I148" s="864"/>
      <c r="J148" s="864"/>
      <c r="K148" s="864"/>
      <c r="L148" s="14"/>
    </row>
    <row r="149" spans="1:12" ht="38.25" customHeight="1">
      <c r="A149" s="856" t="s">
        <v>1284</v>
      </c>
      <c r="B149" s="864"/>
      <c r="C149" s="864"/>
      <c r="D149" s="864"/>
      <c r="E149" s="864"/>
      <c r="F149" s="864"/>
      <c r="G149" s="864"/>
      <c r="H149" s="864"/>
      <c r="I149" s="864"/>
      <c r="J149" s="864"/>
      <c r="K149" s="864"/>
      <c r="L149" s="14"/>
    </row>
    <row r="150" spans="1:12" ht="16.5">
      <c r="A150" s="5" t="s">
        <v>1158</v>
      </c>
      <c r="B150" s="5"/>
      <c r="C150" s="5"/>
      <c r="D150" s="5"/>
      <c r="E150" s="5"/>
      <c r="F150" s="5" t="s">
        <v>1159</v>
      </c>
      <c r="G150" s="5"/>
      <c r="H150" s="2"/>
      <c r="J150" s="5"/>
      <c r="L150" s="14"/>
    </row>
    <row r="151" spans="1:12" ht="16.5">
      <c r="A151" s="5" t="s">
        <v>1169</v>
      </c>
      <c r="B151" s="5"/>
      <c r="C151" s="5"/>
      <c r="D151" s="5"/>
      <c r="E151" s="5"/>
      <c r="F151" s="5" t="s">
        <v>1160</v>
      </c>
      <c r="G151" s="5"/>
      <c r="H151" s="2"/>
      <c r="J151" s="5"/>
      <c r="L151" s="14"/>
    </row>
    <row r="152" spans="1:12" ht="16.5">
      <c r="A152" s="5" t="s">
        <v>1170</v>
      </c>
      <c r="B152" s="5"/>
      <c r="C152" s="5"/>
      <c r="D152" s="5"/>
      <c r="E152" s="5"/>
      <c r="F152" s="5"/>
      <c r="G152" s="5"/>
      <c r="H152" s="2"/>
      <c r="J152" s="5"/>
      <c r="L152" s="14"/>
    </row>
    <row r="153" spans="1:11" s="23" customFormat="1" ht="27.75" customHeight="1">
      <c r="A153" s="865" t="s">
        <v>1161</v>
      </c>
      <c r="B153" s="865"/>
      <c r="C153" s="1"/>
      <c r="D153" s="4"/>
      <c r="E153" s="3"/>
      <c r="F153" s="3"/>
      <c r="G153" s="20"/>
      <c r="H153" s="21"/>
      <c r="I153" s="22"/>
      <c r="K153" s="59"/>
    </row>
    <row r="154" spans="1:12" ht="23.25" customHeight="1">
      <c r="A154" s="5"/>
      <c r="B154" s="5"/>
      <c r="C154" s="5"/>
      <c r="D154" s="5"/>
      <c r="E154" s="5"/>
      <c r="F154" s="5"/>
      <c r="G154" s="5"/>
      <c r="H154" s="2"/>
      <c r="J154" s="5"/>
      <c r="L154" s="14"/>
    </row>
    <row r="155" spans="1:12" ht="16.5">
      <c r="A155" s="5" t="s">
        <v>1162</v>
      </c>
      <c r="B155" s="5"/>
      <c r="C155" s="5"/>
      <c r="D155" s="5"/>
      <c r="E155" s="5"/>
      <c r="F155" s="5" t="s">
        <v>1163</v>
      </c>
      <c r="G155" s="5"/>
      <c r="H155" s="2"/>
      <c r="J155" s="5"/>
      <c r="L155" s="14"/>
    </row>
    <row r="156" spans="1:12" ht="16.5">
      <c r="A156" s="5" t="s">
        <v>1160</v>
      </c>
      <c r="B156" s="5"/>
      <c r="C156" s="5"/>
      <c r="D156" s="5"/>
      <c r="E156" s="5"/>
      <c r="F156" s="5" t="s">
        <v>1164</v>
      </c>
      <c r="G156" s="5"/>
      <c r="H156" s="2"/>
      <c r="J156" s="5"/>
      <c r="L156" s="14"/>
    </row>
    <row r="157" spans="1:12" ht="27.75" customHeight="1" hidden="1">
      <c r="A157" s="864" t="s">
        <v>1165</v>
      </c>
      <c r="B157" s="864"/>
      <c r="C157" s="864"/>
      <c r="D157" s="864"/>
      <c r="E157" s="864"/>
      <c r="F157" s="864"/>
      <c r="G157" s="864"/>
      <c r="H157" s="864"/>
      <c r="I157" s="864"/>
      <c r="J157" s="864"/>
      <c r="K157" s="864"/>
      <c r="L157" s="14"/>
    </row>
    <row r="158" spans="1:12" ht="16.5">
      <c r="A158" s="24"/>
      <c r="B158" s="24"/>
      <c r="C158" s="24"/>
      <c r="D158" s="24"/>
      <c r="E158" s="24"/>
      <c r="F158" s="24"/>
      <c r="G158" s="24"/>
      <c r="H158" s="25"/>
      <c r="I158" s="24"/>
      <c r="J158" s="24"/>
      <c r="K158" s="62"/>
      <c r="L158" s="14"/>
    </row>
    <row r="159" spans="1:12" ht="16.5">
      <c r="A159" s="24"/>
      <c r="B159" s="24"/>
      <c r="C159" s="24"/>
      <c r="D159" s="24"/>
      <c r="E159" s="24"/>
      <c r="F159" s="24"/>
      <c r="G159" s="24"/>
      <c r="H159" s="25"/>
      <c r="I159" s="24"/>
      <c r="J159" s="24"/>
      <c r="K159" s="62"/>
      <c r="L159" s="14"/>
    </row>
    <row r="160" spans="1:12" ht="16.5">
      <c r="A160" s="24"/>
      <c r="B160" s="24"/>
      <c r="C160" s="24"/>
      <c r="D160" s="24"/>
      <c r="E160" s="24"/>
      <c r="F160" s="24"/>
      <c r="G160" s="24"/>
      <c r="H160" s="25"/>
      <c r="I160" s="24"/>
      <c r="J160" s="26"/>
      <c r="K160" s="62"/>
      <c r="L160" s="14"/>
    </row>
    <row r="161" spans="1:12" ht="16.5">
      <c r="A161" s="24"/>
      <c r="B161" s="24"/>
      <c r="C161" s="24"/>
      <c r="D161" s="24"/>
      <c r="E161" s="24"/>
      <c r="F161" s="24"/>
      <c r="G161" s="24"/>
      <c r="H161" s="25"/>
      <c r="I161" s="24"/>
      <c r="J161" s="24"/>
      <c r="K161" s="62"/>
      <c r="L161" s="14"/>
    </row>
    <row r="162" spans="1:12" ht="16.5">
      <c r="A162" s="24"/>
      <c r="B162" s="24"/>
      <c r="C162" s="24"/>
      <c r="D162" s="24"/>
      <c r="E162" s="24"/>
      <c r="F162" s="24"/>
      <c r="G162" s="24"/>
      <c r="H162" s="25"/>
      <c r="I162" s="24"/>
      <c r="J162" s="24"/>
      <c r="K162" s="62"/>
      <c r="L162" s="14"/>
    </row>
    <row r="163" spans="1:12" ht="16.5">
      <c r="A163" s="24"/>
      <c r="B163" s="24"/>
      <c r="C163" s="24"/>
      <c r="D163" s="24"/>
      <c r="E163" s="24"/>
      <c r="F163" s="24"/>
      <c r="G163" s="24"/>
      <c r="H163" s="25"/>
      <c r="I163" s="24"/>
      <c r="J163" s="24"/>
      <c r="K163" s="62"/>
      <c r="L163" s="14"/>
    </row>
    <row r="164" spans="1:12" ht="16.5">
      <c r="A164" s="24"/>
      <c r="B164" s="24"/>
      <c r="C164" s="24"/>
      <c r="D164" s="24"/>
      <c r="E164" s="24"/>
      <c r="F164" s="24"/>
      <c r="G164" s="24"/>
      <c r="H164" s="25"/>
      <c r="I164" s="24"/>
      <c r="J164" s="24"/>
      <c r="K164" s="62"/>
      <c r="L164" s="14"/>
    </row>
    <row r="165" spans="1:12" ht="16.5">
      <c r="A165" s="24"/>
      <c r="B165" s="24"/>
      <c r="C165" s="24"/>
      <c r="D165" s="24"/>
      <c r="E165" s="24"/>
      <c r="F165" s="24"/>
      <c r="G165" s="24"/>
      <c r="H165" s="25"/>
      <c r="I165" s="24"/>
      <c r="J165" s="24"/>
      <c r="K165" s="62"/>
      <c r="L165" s="14"/>
    </row>
    <row r="166" spans="1:12" ht="16.5">
      <c r="A166" s="24"/>
      <c r="B166" s="24"/>
      <c r="C166" s="24"/>
      <c r="D166" s="24"/>
      <c r="E166" s="24"/>
      <c r="F166" s="24"/>
      <c r="G166" s="24"/>
      <c r="H166" s="25"/>
      <c r="I166" s="24"/>
      <c r="J166" s="24"/>
      <c r="K166" s="62"/>
      <c r="L166" s="14"/>
    </row>
    <row r="167" spans="1:12" ht="16.5">
      <c r="A167" s="24"/>
      <c r="B167" s="24"/>
      <c r="C167" s="24"/>
      <c r="D167" s="24"/>
      <c r="E167" s="24"/>
      <c r="F167" s="24"/>
      <c r="G167" s="24"/>
      <c r="H167" s="25"/>
      <c r="I167" s="24"/>
      <c r="J167" s="24"/>
      <c r="K167" s="62"/>
      <c r="L167" s="14"/>
    </row>
    <row r="168" spans="1:12" ht="16.5">
      <c r="A168" s="24"/>
      <c r="B168" s="24"/>
      <c r="C168" s="24"/>
      <c r="D168" s="24"/>
      <c r="E168" s="24"/>
      <c r="F168" s="24"/>
      <c r="G168" s="24"/>
      <c r="H168" s="25"/>
      <c r="I168" s="24"/>
      <c r="J168" s="24"/>
      <c r="K168" s="62"/>
      <c r="L168" s="14"/>
    </row>
    <row r="169" spans="1:12" ht="16.5">
      <c r="A169" s="24"/>
      <c r="B169" s="24"/>
      <c r="C169" s="24"/>
      <c r="D169" s="24"/>
      <c r="E169" s="24"/>
      <c r="F169" s="24"/>
      <c r="G169" s="24"/>
      <c r="H169" s="25"/>
      <c r="I169" s="24"/>
      <c r="J169" s="24"/>
      <c r="K169" s="62"/>
      <c r="L169" s="14"/>
    </row>
    <row r="170" spans="1:12" ht="16.5">
      <c r="A170" s="24"/>
      <c r="B170" s="24"/>
      <c r="C170" s="24"/>
      <c r="D170" s="24"/>
      <c r="E170" s="24"/>
      <c r="F170" s="24"/>
      <c r="G170" s="24"/>
      <c r="H170" s="25"/>
      <c r="I170" s="24"/>
      <c r="J170" s="24"/>
      <c r="K170" s="62"/>
      <c r="L170" s="14"/>
    </row>
    <row r="171" spans="1:12" ht="16.5">
      <c r="A171" s="24"/>
      <c r="B171" s="24"/>
      <c r="C171" s="24"/>
      <c r="D171" s="24"/>
      <c r="E171" s="24"/>
      <c r="F171" s="24"/>
      <c r="G171" s="24"/>
      <c r="H171" s="25"/>
      <c r="I171" s="24"/>
      <c r="J171" s="24"/>
      <c r="K171" s="62"/>
      <c r="L171" s="14"/>
    </row>
    <row r="172" spans="1:12" ht="16.5">
      <c r="A172" s="24"/>
      <c r="B172" s="24"/>
      <c r="C172" s="24"/>
      <c r="D172" s="24"/>
      <c r="E172" s="24"/>
      <c r="F172" s="24"/>
      <c r="G172" s="24"/>
      <c r="H172" s="25"/>
      <c r="I172" s="24"/>
      <c r="J172" s="24"/>
      <c r="K172" s="62"/>
      <c r="L172" s="14"/>
    </row>
    <row r="173" spans="1:12" ht="16.5">
      <c r="A173" s="24"/>
      <c r="B173" s="24"/>
      <c r="C173" s="24"/>
      <c r="D173" s="24"/>
      <c r="E173" s="24"/>
      <c r="F173" s="24"/>
      <c r="G173" s="24"/>
      <c r="H173" s="25"/>
      <c r="I173" s="24"/>
      <c r="J173" s="24"/>
      <c r="K173" s="62"/>
      <c r="L173" s="14"/>
    </row>
    <row r="174" spans="1:12" ht="16.5">
      <c r="A174" s="24"/>
      <c r="B174" s="24"/>
      <c r="C174" s="24"/>
      <c r="D174" s="24"/>
      <c r="E174" s="24"/>
      <c r="F174" s="24"/>
      <c r="G174" s="24"/>
      <c r="H174" s="25"/>
      <c r="I174" s="24"/>
      <c r="J174" s="24"/>
      <c r="K174" s="62"/>
      <c r="L174" s="14"/>
    </row>
    <row r="175" spans="1:12" ht="16.5">
      <c r="A175" s="24"/>
      <c r="B175" s="24"/>
      <c r="C175" s="24"/>
      <c r="D175" s="24"/>
      <c r="E175" s="24"/>
      <c r="F175" s="24"/>
      <c r="G175" s="24"/>
      <c r="H175" s="25"/>
      <c r="I175" s="24"/>
      <c r="J175" s="24"/>
      <c r="K175" s="62"/>
      <c r="L175" s="14"/>
    </row>
    <row r="176" spans="1:12" ht="16.5">
      <c r="A176" s="24"/>
      <c r="B176" s="24"/>
      <c r="C176" s="24"/>
      <c r="D176" s="24"/>
      <c r="E176" s="24"/>
      <c r="F176" s="24"/>
      <c r="G176" s="24"/>
      <c r="H176" s="25"/>
      <c r="I176" s="24"/>
      <c r="J176" s="24"/>
      <c r="K176" s="62"/>
      <c r="L176" s="14"/>
    </row>
    <row r="177" spans="1:12" ht="16.5">
      <c r="A177" s="24"/>
      <c r="B177" s="24"/>
      <c r="C177" s="24"/>
      <c r="D177" s="24"/>
      <c r="E177" s="24"/>
      <c r="F177" s="24"/>
      <c r="G177" s="24"/>
      <c r="H177" s="25"/>
      <c r="I177" s="24"/>
      <c r="J177" s="24"/>
      <c r="K177" s="62"/>
      <c r="L177" s="14"/>
    </row>
    <row r="178" ht="16.5">
      <c r="L178" s="14"/>
    </row>
    <row r="179" ht="16.5">
      <c r="L179" s="14"/>
    </row>
    <row r="180" ht="16.5">
      <c r="L180" s="14"/>
    </row>
    <row r="181" ht="16.5">
      <c r="L181" s="14"/>
    </row>
    <row r="182" ht="16.5">
      <c r="L182" s="14"/>
    </row>
    <row r="183" ht="16.5">
      <c r="L183" s="14"/>
    </row>
    <row r="184" ht="16.5">
      <c r="L184" s="14"/>
    </row>
    <row r="185" ht="16.5">
      <c r="L185" s="14"/>
    </row>
    <row r="186" ht="16.5">
      <c r="L186" s="14"/>
    </row>
    <row r="187" ht="16.5">
      <c r="L187" s="14"/>
    </row>
  </sheetData>
  <mergeCells count="23">
    <mergeCell ref="A157:K157"/>
    <mergeCell ref="A146:K146"/>
    <mergeCell ref="A148:K148"/>
    <mergeCell ref="A149:K149"/>
    <mergeCell ref="A153:B153"/>
    <mergeCell ref="A15:B15"/>
    <mergeCell ref="A142:B142"/>
    <mergeCell ref="A143:K143"/>
    <mergeCell ref="A145:K145"/>
    <mergeCell ref="A11:K11"/>
    <mergeCell ref="A12:K12"/>
    <mergeCell ref="H13:K13"/>
    <mergeCell ref="A14:B14"/>
    <mergeCell ref="A5:K5"/>
    <mergeCell ref="A39:B39"/>
    <mergeCell ref="A49:B49"/>
    <mergeCell ref="A1:K1"/>
    <mergeCell ref="A2:K2"/>
    <mergeCell ref="A3:K3"/>
    <mergeCell ref="A4:K4"/>
    <mergeCell ref="A7:K7"/>
    <mergeCell ref="A8:I8"/>
    <mergeCell ref="A9:K9"/>
  </mergeCells>
  <printOptions/>
  <pageMargins left="0.61" right="0.16" top="0.984251968503937" bottom="0.35" header="0.5118110236220472" footer="0.23"/>
  <pageSetup horizontalDpi="600" verticalDpi="600" orientation="portrait" paperSize="9" r:id="rId3"/>
  <headerFooter alignWithMargins="0">
    <oddFooter>&amp;C第 &amp;P 頁，共 &amp;N 頁</oddFooter>
  </headerFooter>
  <legacyDrawing r:id="rId2"/>
</worksheet>
</file>

<file path=xl/worksheets/sheet2.xml><?xml version="1.0" encoding="utf-8"?>
<worksheet xmlns="http://schemas.openxmlformats.org/spreadsheetml/2006/main" xmlns:r="http://schemas.openxmlformats.org/officeDocument/2006/relationships">
  <dimension ref="A1:L188"/>
  <sheetViews>
    <sheetView view="pageBreakPreview" zoomScaleSheetLayoutView="100" workbookViewId="0" topLeftCell="A1">
      <selection activeCell="A3" sqref="A3:K3"/>
    </sheetView>
  </sheetViews>
  <sheetFormatPr defaultColWidth="9.00390625" defaultRowHeight="16.5"/>
  <cols>
    <col min="1" max="1" width="3.125" style="6" customWidth="1"/>
    <col min="2" max="2" width="24.125" style="6" customWidth="1"/>
    <col min="3" max="3" width="10.625" style="6" customWidth="1"/>
    <col min="4" max="4" width="10.25390625" style="6" customWidth="1"/>
    <col min="5" max="5" width="10.125" style="6" customWidth="1"/>
    <col min="6" max="7" width="5.25390625" style="24" customWidth="1"/>
    <col min="8" max="8" width="3.125" style="25" customWidth="1"/>
    <col min="9" max="9" width="9.875" style="24" customWidth="1"/>
    <col min="10" max="10" width="4.625" style="24" customWidth="1"/>
    <col min="11" max="11" width="8.375" style="59" customWidth="1"/>
    <col min="12" max="16384" width="9.00390625" style="6" customWidth="1"/>
  </cols>
  <sheetData>
    <row r="1" spans="1:11" s="7" customFormat="1" ht="19.5">
      <c r="A1" s="866" t="s">
        <v>67</v>
      </c>
      <c r="B1" s="866"/>
      <c r="C1" s="848"/>
      <c r="D1" s="848"/>
      <c r="E1" s="848"/>
      <c r="F1" s="848"/>
      <c r="G1" s="848"/>
      <c r="H1" s="848"/>
      <c r="I1" s="848"/>
      <c r="J1" s="848"/>
      <c r="K1" s="848"/>
    </row>
    <row r="2" spans="1:11" s="7" customFormat="1" ht="19.5">
      <c r="A2" s="867" t="s">
        <v>1285</v>
      </c>
      <c r="B2" s="867"/>
      <c r="C2" s="848"/>
      <c r="D2" s="848"/>
      <c r="E2" s="848"/>
      <c r="F2" s="848"/>
      <c r="G2" s="848"/>
      <c r="H2" s="848"/>
      <c r="I2" s="848"/>
      <c r="J2" s="848"/>
      <c r="K2" s="848"/>
    </row>
    <row r="3" spans="1:11" s="7" customFormat="1" ht="19.5">
      <c r="A3" s="867" t="s">
        <v>1292</v>
      </c>
      <c r="B3" s="867"/>
      <c r="C3" s="848"/>
      <c r="D3" s="848"/>
      <c r="E3" s="848"/>
      <c r="F3" s="848"/>
      <c r="G3" s="848"/>
      <c r="H3" s="848"/>
      <c r="I3" s="848"/>
      <c r="J3" s="848"/>
      <c r="K3" s="848"/>
    </row>
    <row r="4" spans="1:11" s="244" customFormat="1" ht="30" customHeight="1">
      <c r="A4" s="854" t="s">
        <v>68</v>
      </c>
      <c r="B4" s="854"/>
      <c r="C4" s="854"/>
      <c r="D4" s="854"/>
      <c r="E4" s="854"/>
      <c r="F4" s="854"/>
      <c r="G4" s="854"/>
      <c r="H4" s="854"/>
      <c r="I4" s="854"/>
      <c r="J4" s="854"/>
      <c r="K4" s="854"/>
    </row>
    <row r="5" spans="1:11" s="244" customFormat="1" ht="30.75" customHeight="1">
      <c r="A5" s="868" t="s">
        <v>69</v>
      </c>
      <c r="B5" s="849"/>
      <c r="C5" s="849"/>
      <c r="D5" s="849"/>
      <c r="E5" s="849"/>
      <c r="F5" s="849"/>
      <c r="G5" s="849"/>
      <c r="H5" s="849"/>
      <c r="I5" s="849"/>
      <c r="J5" s="849"/>
      <c r="K5" s="849"/>
    </row>
    <row r="6" spans="1:10" ht="14.25">
      <c r="A6" s="5" t="s">
        <v>1178</v>
      </c>
      <c r="B6" s="5"/>
      <c r="C6" s="5"/>
      <c r="D6" s="5"/>
      <c r="E6" s="5"/>
      <c r="F6" s="182"/>
      <c r="G6" s="182"/>
      <c r="H6" s="183"/>
      <c r="I6" s="182"/>
      <c r="J6" s="182"/>
    </row>
    <row r="7" spans="1:11" s="244" customFormat="1" ht="19.5" customHeight="1">
      <c r="A7" s="854" t="s">
        <v>72</v>
      </c>
      <c r="B7" s="854"/>
      <c r="C7" s="855"/>
      <c r="D7" s="855"/>
      <c r="E7" s="855"/>
      <c r="F7" s="855"/>
      <c r="G7" s="855"/>
      <c r="H7" s="855"/>
      <c r="I7" s="855"/>
      <c r="J7" s="855"/>
      <c r="K7" s="855"/>
    </row>
    <row r="8" spans="1:11" ht="19.5" customHeight="1">
      <c r="A8" s="856" t="s">
        <v>1293</v>
      </c>
      <c r="B8" s="856"/>
      <c r="C8" s="856"/>
      <c r="D8" s="856"/>
      <c r="E8" s="856"/>
      <c r="F8" s="856"/>
      <c r="G8" s="856"/>
      <c r="H8" s="856"/>
      <c r="I8" s="856"/>
      <c r="J8" s="184"/>
      <c r="K8" s="60"/>
    </row>
    <row r="9" spans="1:11" s="244" customFormat="1" ht="19.5" customHeight="1">
      <c r="A9" s="854" t="s">
        <v>73</v>
      </c>
      <c r="B9" s="854"/>
      <c r="C9" s="854"/>
      <c r="D9" s="854"/>
      <c r="E9" s="854"/>
      <c r="F9" s="854"/>
      <c r="G9" s="854"/>
      <c r="H9" s="854"/>
      <c r="I9" s="854"/>
      <c r="J9" s="854"/>
      <c r="K9" s="854"/>
    </row>
    <row r="10" spans="1:10" ht="19.5" customHeight="1">
      <c r="A10" s="5" t="s">
        <v>1180</v>
      </c>
      <c r="B10" s="5"/>
      <c r="C10" s="5"/>
      <c r="D10" s="5"/>
      <c r="E10" s="5"/>
      <c r="F10" s="182"/>
      <c r="G10" s="182"/>
      <c r="H10" s="183"/>
      <c r="I10" s="182"/>
      <c r="J10" s="182"/>
    </row>
    <row r="11" spans="1:11" s="244" customFormat="1" ht="19.5" customHeight="1">
      <c r="A11" s="854" t="s">
        <v>1294</v>
      </c>
      <c r="B11" s="854"/>
      <c r="C11" s="855"/>
      <c r="D11" s="855"/>
      <c r="E11" s="855"/>
      <c r="F11" s="855"/>
      <c r="G11" s="855"/>
      <c r="H11" s="855"/>
      <c r="I11" s="855"/>
      <c r="J11" s="855"/>
      <c r="K11" s="855"/>
    </row>
    <row r="12" spans="1:11" s="244" customFormat="1" ht="19.5" customHeight="1">
      <c r="A12" s="854" t="s">
        <v>78</v>
      </c>
      <c r="B12" s="854"/>
      <c r="C12" s="854"/>
      <c r="D12" s="854"/>
      <c r="E12" s="854"/>
      <c r="F12" s="854"/>
      <c r="G12" s="854"/>
      <c r="H12" s="854"/>
      <c r="I12" s="854"/>
      <c r="J12" s="854"/>
      <c r="K12" s="854"/>
    </row>
    <row r="13" spans="1:11" s="244" customFormat="1" ht="16.5">
      <c r="A13" s="9" t="s">
        <v>1181</v>
      </c>
      <c r="B13" s="2"/>
      <c r="C13" s="2"/>
      <c r="D13" s="2"/>
      <c r="E13" s="2"/>
      <c r="F13" s="183"/>
      <c r="G13" s="183"/>
      <c r="H13" s="857" t="s">
        <v>1182</v>
      </c>
      <c r="I13" s="857"/>
      <c r="J13" s="857"/>
      <c r="K13" s="857"/>
    </row>
    <row r="14" spans="1:12" ht="50.25" customHeight="1">
      <c r="A14" s="858" t="s">
        <v>1183</v>
      </c>
      <c r="B14" s="859"/>
      <c r="C14" s="12" t="s">
        <v>1295</v>
      </c>
      <c r="D14" s="12" t="s">
        <v>1296</v>
      </c>
      <c r="E14" s="12" t="s">
        <v>1297</v>
      </c>
      <c r="F14" s="12" t="s">
        <v>1288</v>
      </c>
      <c r="G14" s="12" t="s">
        <v>1289</v>
      </c>
      <c r="H14" s="185"/>
      <c r="I14" s="267" t="s">
        <v>74</v>
      </c>
      <c r="J14" s="13" t="s">
        <v>1290</v>
      </c>
      <c r="K14" s="13" t="s">
        <v>1259</v>
      </c>
      <c r="L14" s="14"/>
    </row>
    <row r="15" spans="1:12" ht="13.5" customHeight="1">
      <c r="A15" s="869" t="s">
        <v>1298</v>
      </c>
      <c r="B15" s="870"/>
      <c r="C15" s="28"/>
      <c r="D15" s="28"/>
      <c r="E15" s="28"/>
      <c r="F15" s="186"/>
      <c r="G15" s="186"/>
      <c r="H15" s="187"/>
      <c r="I15" s="188"/>
      <c r="J15" s="189"/>
      <c r="K15" s="247"/>
      <c r="L15" s="14"/>
    </row>
    <row r="16" spans="1:12" ht="33.75" customHeight="1">
      <c r="A16" s="248" t="s">
        <v>1299</v>
      </c>
      <c r="B16" s="68" t="s">
        <v>1300</v>
      </c>
      <c r="C16" s="35">
        <v>3000000</v>
      </c>
      <c r="D16" s="43">
        <v>0</v>
      </c>
      <c r="E16" s="167">
        <v>560746</v>
      </c>
      <c r="F16" s="190"/>
      <c r="G16" s="190"/>
      <c r="H16" s="191"/>
      <c r="I16" s="192">
        <f>E16+'103-1'!I16</f>
        <v>560746</v>
      </c>
      <c r="J16" s="193">
        <f>I16/C16</f>
        <v>0.18691533333333332</v>
      </c>
      <c r="K16" s="249" t="s">
        <v>1301</v>
      </c>
      <c r="L16" s="14"/>
    </row>
    <row r="17" spans="1:12" ht="40.5" customHeight="1">
      <c r="A17" s="248" t="s">
        <v>1193</v>
      </c>
      <c r="B17" s="68" t="s">
        <v>1302</v>
      </c>
      <c r="C17" s="36">
        <v>1500000</v>
      </c>
      <c r="D17" s="44">
        <v>0</v>
      </c>
      <c r="E17" s="167">
        <v>727333</v>
      </c>
      <c r="F17" s="190"/>
      <c r="G17" s="190"/>
      <c r="H17" s="191"/>
      <c r="I17" s="192">
        <f>E17+'103-1'!I17</f>
        <v>727333</v>
      </c>
      <c r="J17" s="193">
        <f aca="true" t="shared" si="0" ref="J17:J38">I17/C17</f>
        <v>0.4848886666666667</v>
      </c>
      <c r="K17" s="249" t="s">
        <v>1301</v>
      </c>
      <c r="L17" s="14"/>
    </row>
    <row r="18" spans="1:12" ht="44.25" customHeight="1">
      <c r="A18" s="248" t="s">
        <v>1195</v>
      </c>
      <c r="B18" s="68" t="s">
        <v>1303</v>
      </c>
      <c r="C18" s="35">
        <v>10000000</v>
      </c>
      <c r="D18" s="43">
        <v>3532500</v>
      </c>
      <c r="E18" s="167">
        <v>5064500</v>
      </c>
      <c r="F18" s="190"/>
      <c r="G18" s="190"/>
      <c r="H18" s="191"/>
      <c r="I18" s="192">
        <f>E18+'103-1'!I18</f>
        <v>8597000</v>
      </c>
      <c r="J18" s="193">
        <f t="shared" si="0"/>
        <v>0.8597</v>
      </c>
      <c r="K18" s="250" t="s">
        <v>1304</v>
      </c>
      <c r="L18" s="14"/>
    </row>
    <row r="19" spans="1:12" ht="30" customHeight="1">
      <c r="A19" s="248" t="s">
        <v>1197</v>
      </c>
      <c r="B19" s="68" t="s">
        <v>1305</v>
      </c>
      <c r="C19" s="37">
        <v>1000000</v>
      </c>
      <c r="D19" s="45">
        <v>0</v>
      </c>
      <c r="E19" s="167">
        <v>0</v>
      </c>
      <c r="F19" s="190"/>
      <c r="G19" s="190"/>
      <c r="H19" s="191"/>
      <c r="I19" s="192">
        <f>E19+'103-1'!I19</f>
        <v>0</v>
      </c>
      <c r="J19" s="193">
        <f t="shared" si="0"/>
        <v>0</v>
      </c>
      <c r="K19" s="249" t="s">
        <v>1306</v>
      </c>
      <c r="L19" s="14"/>
    </row>
    <row r="20" spans="1:12" ht="30" customHeight="1">
      <c r="A20" s="248" t="s">
        <v>1199</v>
      </c>
      <c r="B20" s="68" t="s">
        <v>1307</v>
      </c>
      <c r="C20" s="37">
        <v>720000</v>
      </c>
      <c r="D20" s="45">
        <v>0</v>
      </c>
      <c r="E20" s="167">
        <v>90000</v>
      </c>
      <c r="F20" s="190"/>
      <c r="G20" s="190"/>
      <c r="H20" s="191"/>
      <c r="I20" s="192">
        <f>E20+'103-1'!I20</f>
        <v>90000</v>
      </c>
      <c r="J20" s="193">
        <f t="shared" si="0"/>
        <v>0.125</v>
      </c>
      <c r="K20" s="249" t="s">
        <v>1306</v>
      </c>
      <c r="L20" s="14"/>
    </row>
    <row r="21" spans="1:12" ht="30" customHeight="1">
      <c r="A21" s="248" t="s">
        <v>1201</v>
      </c>
      <c r="B21" s="68" t="s">
        <v>1308</v>
      </c>
      <c r="C21" s="35">
        <v>185000</v>
      </c>
      <c r="D21" s="43">
        <v>0</v>
      </c>
      <c r="E21" s="167">
        <v>0</v>
      </c>
      <c r="F21" s="190"/>
      <c r="G21" s="190"/>
      <c r="H21" s="191"/>
      <c r="I21" s="192">
        <f>E21+'103-1'!I21</f>
        <v>0</v>
      </c>
      <c r="J21" s="193">
        <f t="shared" si="0"/>
        <v>0</v>
      </c>
      <c r="K21" s="249" t="s">
        <v>1306</v>
      </c>
      <c r="L21" s="14"/>
    </row>
    <row r="22" spans="1:12" ht="30" customHeight="1">
      <c r="A22" s="248" t="s">
        <v>1203</v>
      </c>
      <c r="B22" s="68" t="s">
        <v>1309</v>
      </c>
      <c r="C22" s="35">
        <v>600000</v>
      </c>
      <c r="D22" s="43">
        <v>6500</v>
      </c>
      <c r="E22" s="167">
        <v>0</v>
      </c>
      <c r="F22" s="190"/>
      <c r="G22" s="190"/>
      <c r="H22" s="191"/>
      <c r="I22" s="192">
        <f>E22+'103-1'!I22</f>
        <v>6500</v>
      </c>
      <c r="J22" s="193">
        <f t="shared" si="0"/>
        <v>0.010833333333333334</v>
      </c>
      <c r="K22" s="249" t="s">
        <v>1310</v>
      </c>
      <c r="L22" s="14"/>
    </row>
    <row r="23" spans="1:12" ht="30" customHeight="1">
      <c r="A23" s="248" t="s">
        <v>1205</v>
      </c>
      <c r="B23" s="68" t="s">
        <v>1311</v>
      </c>
      <c r="C23" s="35">
        <v>200000</v>
      </c>
      <c r="D23" s="43"/>
      <c r="E23" s="167">
        <v>0</v>
      </c>
      <c r="F23" s="190"/>
      <c r="G23" s="190"/>
      <c r="H23" s="191"/>
      <c r="I23" s="192">
        <f>E23+'103-1'!I23</f>
        <v>0</v>
      </c>
      <c r="J23" s="193">
        <f t="shared" si="0"/>
        <v>0</v>
      </c>
      <c r="K23" s="249" t="s">
        <v>1306</v>
      </c>
      <c r="L23" s="14"/>
    </row>
    <row r="24" spans="1:12" ht="30" customHeight="1">
      <c r="A24" s="248" t="s">
        <v>1207</v>
      </c>
      <c r="B24" s="68" t="s">
        <v>1312</v>
      </c>
      <c r="C24" s="35">
        <v>1500000</v>
      </c>
      <c r="D24" s="43">
        <v>15000</v>
      </c>
      <c r="E24" s="167">
        <v>20000</v>
      </c>
      <c r="F24" s="190"/>
      <c r="G24" s="190"/>
      <c r="H24" s="191"/>
      <c r="I24" s="192">
        <f>E24+'103-1'!I24</f>
        <v>35000</v>
      </c>
      <c r="J24" s="193">
        <f t="shared" si="0"/>
        <v>0.023333333333333334</v>
      </c>
      <c r="K24" s="249" t="s">
        <v>1306</v>
      </c>
      <c r="L24" s="14"/>
    </row>
    <row r="25" spans="1:12" ht="45" customHeight="1">
      <c r="A25" s="251" t="s">
        <v>1209</v>
      </c>
      <c r="B25" s="68" t="s">
        <v>1313</v>
      </c>
      <c r="C25" s="35">
        <v>600000</v>
      </c>
      <c r="D25" s="43">
        <v>0</v>
      </c>
      <c r="E25" s="167">
        <v>0</v>
      </c>
      <c r="F25" s="190"/>
      <c r="G25" s="190"/>
      <c r="H25" s="191"/>
      <c r="I25" s="192">
        <f>E25+'103-1'!I25</f>
        <v>0</v>
      </c>
      <c r="J25" s="193">
        <f t="shared" si="0"/>
        <v>0</v>
      </c>
      <c r="K25" s="249" t="s">
        <v>1306</v>
      </c>
      <c r="L25" s="14"/>
    </row>
    <row r="26" spans="1:12" ht="30" customHeight="1">
      <c r="A26" s="251" t="s">
        <v>1211</v>
      </c>
      <c r="B26" s="68" t="s">
        <v>1314</v>
      </c>
      <c r="C26" s="35">
        <v>700000</v>
      </c>
      <c r="D26" s="43">
        <v>0</v>
      </c>
      <c r="E26" s="167">
        <v>0</v>
      </c>
      <c r="F26" s="190"/>
      <c r="G26" s="190"/>
      <c r="H26" s="191"/>
      <c r="I26" s="192">
        <f>E26+'103-1'!I26</f>
        <v>0</v>
      </c>
      <c r="J26" s="193">
        <f t="shared" si="0"/>
        <v>0</v>
      </c>
      <c r="K26" s="249" t="s">
        <v>1306</v>
      </c>
      <c r="L26" s="14"/>
    </row>
    <row r="27" spans="1:12" ht="30" customHeight="1">
      <c r="A27" s="251" t="s">
        <v>1213</v>
      </c>
      <c r="B27" s="68" t="s">
        <v>1315</v>
      </c>
      <c r="C27" s="37">
        <v>550000</v>
      </c>
      <c r="D27" s="43">
        <v>0</v>
      </c>
      <c r="E27" s="167">
        <v>37000</v>
      </c>
      <c r="F27" s="190"/>
      <c r="G27" s="190"/>
      <c r="H27" s="191"/>
      <c r="I27" s="192">
        <f>E27+'103-1'!I27</f>
        <v>37000</v>
      </c>
      <c r="J27" s="193">
        <f t="shared" si="0"/>
        <v>0.06727272727272728</v>
      </c>
      <c r="K27" s="249" t="s">
        <v>1306</v>
      </c>
      <c r="L27" s="14"/>
    </row>
    <row r="28" spans="1:12" ht="30" customHeight="1">
      <c r="A28" s="251" t="s">
        <v>1215</v>
      </c>
      <c r="B28" s="68" t="s">
        <v>1316</v>
      </c>
      <c r="C28" s="35">
        <v>900000</v>
      </c>
      <c r="D28" s="43">
        <v>0</v>
      </c>
      <c r="E28" s="167">
        <v>0</v>
      </c>
      <c r="F28" s="190"/>
      <c r="G28" s="190"/>
      <c r="H28" s="191"/>
      <c r="I28" s="192">
        <f>E28+'103-1'!I28</f>
        <v>0</v>
      </c>
      <c r="J28" s="193">
        <f t="shared" si="0"/>
        <v>0</v>
      </c>
      <c r="K28" s="249" t="s">
        <v>1306</v>
      </c>
      <c r="L28" s="14"/>
    </row>
    <row r="29" spans="1:12" ht="25.5" customHeight="1">
      <c r="A29" s="252" t="s">
        <v>1217</v>
      </c>
      <c r="B29" s="85" t="s">
        <v>1317</v>
      </c>
      <c r="C29" s="86">
        <v>1800000</v>
      </c>
      <c r="D29" s="87">
        <v>0</v>
      </c>
      <c r="E29" s="168">
        <v>0</v>
      </c>
      <c r="F29" s="194"/>
      <c r="G29" s="194"/>
      <c r="H29" s="195"/>
      <c r="I29" s="196">
        <f>E29+'103-1'!I29</f>
        <v>0</v>
      </c>
      <c r="J29" s="197">
        <f t="shared" si="0"/>
        <v>0</v>
      </c>
      <c r="K29" s="253" t="s">
        <v>1306</v>
      </c>
      <c r="L29" s="14"/>
    </row>
    <row r="30" spans="1:12" ht="30" customHeight="1">
      <c r="A30" s="251" t="s">
        <v>1219</v>
      </c>
      <c r="B30" s="68" t="s">
        <v>1318</v>
      </c>
      <c r="C30" s="35">
        <v>300000</v>
      </c>
      <c r="D30" s="43">
        <v>0</v>
      </c>
      <c r="E30" s="167">
        <v>0</v>
      </c>
      <c r="F30" s="190"/>
      <c r="G30" s="190"/>
      <c r="H30" s="191"/>
      <c r="I30" s="192">
        <f>E30+'103-1'!I30</f>
        <v>0</v>
      </c>
      <c r="J30" s="193">
        <f t="shared" si="0"/>
        <v>0</v>
      </c>
      <c r="K30" s="249" t="s">
        <v>1306</v>
      </c>
      <c r="L30" s="14"/>
    </row>
    <row r="31" spans="1:12" ht="30" customHeight="1">
      <c r="A31" s="251" t="s">
        <v>1221</v>
      </c>
      <c r="B31" s="68" t="s">
        <v>1319</v>
      </c>
      <c r="C31" s="35">
        <v>200000</v>
      </c>
      <c r="D31" s="43">
        <v>0</v>
      </c>
      <c r="E31" s="167">
        <v>0</v>
      </c>
      <c r="F31" s="190"/>
      <c r="G31" s="190"/>
      <c r="H31" s="191"/>
      <c r="I31" s="192">
        <f>E31+'103-1'!I31</f>
        <v>0</v>
      </c>
      <c r="J31" s="193">
        <f t="shared" si="0"/>
        <v>0</v>
      </c>
      <c r="K31" s="249" t="s">
        <v>1306</v>
      </c>
      <c r="L31" s="14"/>
    </row>
    <row r="32" spans="1:12" ht="30" customHeight="1">
      <c r="A32" s="251" t="s">
        <v>1223</v>
      </c>
      <c r="B32" s="68" t="s">
        <v>1320</v>
      </c>
      <c r="C32" s="35">
        <v>1200000</v>
      </c>
      <c r="D32" s="43">
        <v>0</v>
      </c>
      <c r="E32" s="167">
        <v>317669</v>
      </c>
      <c r="F32" s="190"/>
      <c r="G32" s="190"/>
      <c r="H32" s="191"/>
      <c r="I32" s="192">
        <f>E32+'103-1'!I32</f>
        <v>317669</v>
      </c>
      <c r="J32" s="193">
        <f t="shared" si="0"/>
        <v>0.26472416666666665</v>
      </c>
      <c r="K32" s="249" t="s">
        <v>1306</v>
      </c>
      <c r="L32" s="14"/>
    </row>
    <row r="33" spans="1:12" ht="30" customHeight="1">
      <c r="A33" s="251" t="s">
        <v>1225</v>
      </c>
      <c r="B33" s="68" t="s">
        <v>1321</v>
      </c>
      <c r="C33" s="19">
        <v>710000</v>
      </c>
      <c r="D33" s="47">
        <v>420000</v>
      </c>
      <c r="E33" s="167">
        <v>0</v>
      </c>
      <c r="F33" s="190"/>
      <c r="G33" s="190"/>
      <c r="H33" s="191"/>
      <c r="I33" s="192">
        <f>E33+'103-1'!I33</f>
        <v>420000</v>
      </c>
      <c r="J33" s="193">
        <f t="shared" si="0"/>
        <v>0.5915492957746479</v>
      </c>
      <c r="K33" s="249" t="s">
        <v>1301</v>
      </c>
      <c r="L33" s="14"/>
    </row>
    <row r="34" spans="1:12" ht="44.25" customHeight="1">
      <c r="A34" s="251" t="s">
        <v>1227</v>
      </c>
      <c r="B34" s="68" t="s">
        <v>1322</v>
      </c>
      <c r="C34" s="35">
        <v>900000</v>
      </c>
      <c r="D34" s="43"/>
      <c r="E34" s="167">
        <v>0</v>
      </c>
      <c r="F34" s="190"/>
      <c r="G34" s="190"/>
      <c r="H34" s="191"/>
      <c r="I34" s="192">
        <f>E34+'103-1'!I34</f>
        <v>0</v>
      </c>
      <c r="J34" s="193">
        <f t="shared" si="0"/>
        <v>0</v>
      </c>
      <c r="K34" s="249" t="s">
        <v>1323</v>
      </c>
      <c r="L34" s="14"/>
    </row>
    <row r="35" spans="1:12" ht="59.25" customHeight="1">
      <c r="A35" s="251" t="s">
        <v>1229</v>
      </c>
      <c r="B35" s="68" t="s">
        <v>1324</v>
      </c>
      <c r="C35" s="35">
        <v>900000</v>
      </c>
      <c r="D35" s="43"/>
      <c r="E35" s="167">
        <v>0</v>
      </c>
      <c r="F35" s="190"/>
      <c r="G35" s="190"/>
      <c r="H35" s="191"/>
      <c r="I35" s="192">
        <f>E35+'103-1'!I35</f>
        <v>0</v>
      </c>
      <c r="J35" s="193">
        <f t="shared" si="0"/>
        <v>0</v>
      </c>
      <c r="K35" s="249" t="s">
        <v>1323</v>
      </c>
      <c r="L35" s="14"/>
    </row>
    <row r="36" spans="1:12" ht="44.25" customHeight="1">
      <c r="A36" s="251" t="s">
        <v>1231</v>
      </c>
      <c r="B36" s="68" t="s">
        <v>1325</v>
      </c>
      <c r="C36" s="35">
        <v>3000000</v>
      </c>
      <c r="D36" s="43"/>
      <c r="E36" s="167">
        <v>0</v>
      </c>
      <c r="F36" s="190"/>
      <c r="G36" s="190"/>
      <c r="H36" s="191"/>
      <c r="I36" s="192">
        <f>E36+'103-1'!I36</f>
        <v>0</v>
      </c>
      <c r="J36" s="193">
        <f t="shared" si="0"/>
        <v>0</v>
      </c>
      <c r="K36" s="249" t="s">
        <v>1323</v>
      </c>
      <c r="L36" s="14"/>
    </row>
    <row r="37" spans="1:12" ht="33" customHeight="1">
      <c r="A37" s="251" t="s">
        <v>1233</v>
      </c>
      <c r="B37" s="70" t="s">
        <v>1326</v>
      </c>
      <c r="C37" s="19">
        <v>37000</v>
      </c>
      <c r="D37" s="47"/>
      <c r="E37" s="167">
        <v>9543</v>
      </c>
      <c r="F37" s="190"/>
      <c r="G37" s="190"/>
      <c r="H37" s="191"/>
      <c r="I37" s="192">
        <f>E37+'103-1'!I37</f>
        <v>9543</v>
      </c>
      <c r="J37" s="193">
        <f t="shared" si="0"/>
        <v>0.25791891891891894</v>
      </c>
      <c r="K37" s="249" t="s">
        <v>1301</v>
      </c>
      <c r="L37" s="14"/>
    </row>
    <row r="38" spans="1:12" ht="16.5">
      <c r="A38" s="254"/>
      <c r="B38" s="72" t="s">
        <v>70</v>
      </c>
      <c r="C38" s="38">
        <f>SUM(C16:C37)</f>
        <v>30502000</v>
      </c>
      <c r="D38" s="54">
        <f>SUM(D16:D37)</f>
        <v>3974000</v>
      </c>
      <c r="E38" s="169">
        <f>SUM(E16:E37)</f>
        <v>6826791</v>
      </c>
      <c r="F38" s="198">
        <f>SUM(F16:F37)</f>
        <v>0</v>
      </c>
      <c r="G38" s="198">
        <f>SUM(G16:G37)</f>
        <v>0</v>
      </c>
      <c r="H38" s="199"/>
      <c r="I38" s="200">
        <f>SUM(I16:I37)</f>
        <v>10800791</v>
      </c>
      <c r="J38" s="193">
        <f t="shared" si="0"/>
        <v>0.354101075339322</v>
      </c>
      <c r="K38" s="253"/>
      <c r="L38" s="14"/>
    </row>
    <row r="39" spans="1:12" ht="16.5">
      <c r="A39" s="871" t="s">
        <v>1327</v>
      </c>
      <c r="B39" s="872"/>
      <c r="C39" s="15"/>
      <c r="D39" s="46"/>
      <c r="E39" s="170"/>
      <c r="F39" s="201"/>
      <c r="G39" s="201"/>
      <c r="H39" s="202"/>
      <c r="I39" s="203"/>
      <c r="J39" s="204"/>
      <c r="K39" s="255"/>
      <c r="L39" s="14"/>
    </row>
    <row r="40" spans="1:12" ht="71.25" customHeight="1">
      <c r="A40" s="248" t="s">
        <v>1299</v>
      </c>
      <c r="B40" s="68" t="s">
        <v>1328</v>
      </c>
      <c r="C40" s="35">
        <v>2500000</v>
      </c>
      <c r="D40" s="43">
        <v>29484</v>
      </c>
      <c r="E40" s="167">
        <v>494629</v>
      </c>
      <c r="F40" s="190"/>
      <c r="G40" s="190"/>
      <c r="H40" s="191"/>
      <c r="I40" s="192">
        <f>E40+'103-1'!I40</f>
        <v>524113</v>
      </c>
      <c r="J40" s="193">
        <f>I40/C40</f>
        <v>0.2096452</v>
      </c>
      <c r="K40" s="249" t="s">
        <v>1306</v>
      </c>
      <c r="L40" s="14"/>
    </row>
    <row r="41" spans="1:12" ht="30" customHeight="1">
      <c r="A41" s="248" t="s">
        <v>1329</v>
      </c>
      <c r="B41" s="68" t="s">
        <v>1330</v>
      </c>
      <c r="C41" s="35">
        <v>200000</v>
      </c>
      <c r="D41" s="43"/>
      <c r="E41" s="167">
        <v>0</v>
      </c>
      <c r="F41" s="190"/>
      <c r="G41" s="190"/>
      <c r="H41" s="191"/>
      <c r="I41" s="192">
        <f>E41+'103-1'!I41</f>
        <v>0</v>
      </c>
      <c r="J41" s="193">
        <f aca="true" t="shared" si="1" ref="J41:J48">I41/C41</f>
        <v>0</v>
      </c>
      <c r="K41" s="249" t="s">
        <v>1306</v>
      </c>
      <c r="L41" s="14"/>
    </row>
    <row r="42" spans="1:12" ht="42.75" customHeight="1">
      <c r="A42" s="248" t="s">
        <v>1195</v>
      </c>
      <c r="B42" s="68" t="s">
        <v>1331</v>
      </c>
      <c r="C42" s="35">
        <v>300000</v>
      </c>
      <c r="D42" s="43"/>
      <c r="E42" s="167">
        <v>0</v>
      </c>
      <c r="F42" s="190"/>
      <c r="G42" s="190"/>
      <c r="H42" s="191"/>
      <c r="I42" s="192">
        <f>E42+'103-1'!I42</f>
        <v>0</v>
      </c>
      <c r="J42" s="193">
        <f t="shared" si="1"/>
        <v>0</v>
      </c>
      <c r="K42" s="249" t="s">
        <v>1306</v>
      </c>
      <c r="L42" s="14"/>
    </row>
    <row r="43" spans="1:12" ht="30" customHeight="1">
      <c r="A43" s="248" t="s">
        <v>1197</v>
      </c>
      <c r="B43" s="68" t="s">
        <v>1332</v>
      </c>
      <c r="C43" s="35">
        <v>400000</v>
      </c>
      <c r="D43" s="43">
        <v>70000</v>
      </c>
      <c r="E43" s="167">
        <v>30000</v>
      </c>
      <c r="F43" s="190"/>
      <c r="G43" s="190"/>
      <c r="H43" s="191"/>
      <c r="I43" s="192">
        <f>E43+'103-1'!I43</f>
        <v>100000</v>
      </c>
      <c r="J43" s="193">
        <f t="shared" si="1"/>
        <v>0.25</v>
      </c>
      <c r="K43" s="249" t="s">
        <v>1306</v>
      </c>
      <c r="L43" s="14"/>
    </row>
    <row r="44" spans="1:12" ht="30" customHeight="1">
      <c r="A44" s="248" t="s">
        <v>1199</v>
      </c>
      <c r="B44" s="68" t="s">
        <v>1333</v>
      </c>
      <c r="C44" s="35">
        <v>400000</v>
      </c>
      <c r="D44" s="43">
        <v>200000</v>
      </c>
      <c r="E44" s="167">
        <v>0</v>
      </c>
      <c r="F44" s="190"/>
      <c r="G44" s="190"/>
      <c r="H44" s="191"/>
      <c r="I44" s="192">
        <f>E44+'103-1'!I44</f>
        <v>200000</v>
      </c>
      <c r="J44" s="193">
        <f t="shared" si="1"/>
        <v>0.5</v>
      </c>
      <c r="K44" s="249" t="s">
        <v>1301</v>
      </c>
      <c r="L44" s="14"/>
    </row>
    <row r="45" spans="1:12" ht="30" customHeight="1">
      <c r="A45" s="248" t="s">
        <v>1201</v>
      </c>
      <c r="B45" s="70" t="s">
        <v>1334</v>
      </c>
      <c r="C45" s="16">
        <v>2000000</v>
      </c>
      <c r="D45" s="48"/>
      <c r="E45" s="167">
        <v>0</v>
      </c>
      <c r="F45" s="190"/>
      <c r="G45" s="190"/>
      <c r="H45" s="191"/>
      <c r="I45" s="192">
        <f>E45+'103-1'!I45</f>
        <v>0</v>
      </c>
      <c r="J45" s="193">
        <f t="shared" si="1"/>
        <v>0</v>
      </c>
      <c r="K45" s="249" t="s">
        <v>1306</v>
      </c>
      <c r="L45" s="14"/>
    </row>
    <row r="46" spans="1:12" ht="30" customHeight="1">
      <c r="A46" s="248" t="s">
        <v>1203</v>
      </c>
      <c r="B46" s="70" t="s">
        <v>1335</v>
      </c>
      <c r="C46" s="16">
        <v>200000</v>
      </c>
      <c r="D46" s="48"/>
      <c r="E46" s="167">
        <v>0</v>
      </c>
      <c r="F46" s="190"/>
      <c r="G46" s="190"/>
      <c r="H46" s="191"/>
      <c r="I46" s="192">
        <f>E46+'103-1'!I46</f>
        <v>0</v>
      </c>
      <c r="J46" s="193">
        <f t="shared" si="1"/>
        <v>0</v>
      </c>
      <c r="K46" s="249" t="s">
        <v>1306</v>
      </c>
      <c r="L46" s="14"/>
    </row>
    <row r="47" spans="1:12" ht="30" customHeight="1">
      <c r="A47" s="248" t="s">
        <v>1205</v>
      </c>
      <c r="B47" s="70" t="s">
        <v>1336</v>
      </c>
      <c r="C47" s="16">
        <v>300000</v>
      </c>
      <c r="D47" s="48"/>
      <c r="E47" s="167">
        <v>31481</v>
      </c>
      <c r="F47" s="190"/>
      <c r="G47" s="190"/>
      <c r="H47" s="191"/>
      <c r="I47" s="192">
        <f>E47+'103-1'!I47</f>
        <v>31481</v>
      </c>
      <c r="J47" s="193">
        <f t="shared" si="1"/>
        <v>0.10493666666666666</v>
      </c>
      <c r="K47" s="249" t="s">
        <v>1301</v>
      </c>
      <c r="L47" s="14"/>
    </row>
    <row r="48" spans="1:12" ht="16.5">
      <c r="A48" s="256"/>
      <c r="B48" s="74" t="s">
        <v>70</v>
      </c>
      <c r="C48" s="33">
        <f>SUM(C40:C47)</f>
        <v>6300000</v>
      </c>
      <c r="D48" s="57">
        <f>SUM(D40:D47)</f>
        <v>299484</v>
      </c>
      <c r="E48" s="171">
        <f>SUM(E40:E47)</f>
        <v>556110</v>
      </c>
      <c r="F48" s="205">
        <f>SUM(F40:F47)</f>
        <v>0</v>
      </c>
      <c r="G48" s="205">
        <f>SUM(G40:G47)</f>
        <v>0</v>
      </c>
      <c r="H48" s="206"/>
      <c r="I48" s="207">
        <f>SUM(I40:I47)</f>
        <v>855594</v>
      </c>
      <c r="J48" s="193">
        <f t="shared" si="1"/>
        <v>0.13580857142857142</v>
      </c>
      <c r="K48" s="253"/>
      <c r="L48" s="14"/>
    </row>
    <row r="49" spans="1:12" ht="23.25" customHeight="1">
      <c r="A49" s="873" t="s">
        <v>1337</v>
      </c>
      <c r="B49" s="874"/>
      <c r="C49" s="18"/>
      <c r="D49" s="46"/>
      <c r="E49" s="172"/>
      <c r="F49" s="208"/>
      <c r="G49" s="208"/>
      <c r="H49" s="209"/>
      <c r="I49" s="210"/>
      <c r="J49" s="211"/>
      <c r="K49" s="255"/>
      <c r="L49" s="14"/>
    </row>
    <row r="50" spans="1:12" ht="24.75" customHeight="1">
      <c r="A50" s="248" t="s">
        <v>1299</v>
      </c>
      <c r="B50" s="68" t="s">
        <v>1338</v>
      </c>
      <c r="C50" s="39">
        <v>11200000</v>
      </c>
      <c r="D50" s="49">
        <v>378063</v>
      </c>
      <c r="E50" s="173">
        <v>2700135</v>
      </c>
      <c r="F50" s="212"/>
      <c r="G50" s="212"/>
      <c r="H50" s="213"/>
      <c r="I50" s="214">
        <f>E50+'103-1'!I50</f>
        <v>3078198</v>
      </c>
      <c r="J50" s="215">
        <f>I50/C50</f>
        <v>0.27483910714285714</v>
      </c>
      <c r="K50" s="249" t="s">
        <v>1306</v>
      </c>
      <c r="L50" s="14"/>
    </row>
    <row r="51" spans="1:12" ht="27.75" customHeight="1">
      <c r="A51" s="257" t="s">
        <v>1329</v>
      </c>
      <c r="B51" s="85" t="s">
        <v>1339</v>
      </c>
      <c r="C51" s="86">
        <v>2880000</v>
      </c>
      <c r="D51" s="87">
        <v>162000</v>
      </c>
      <c r="E51" s="174">
        <v>483150</v>
      </c>
      <c r="F51" s="216"/>
      <c r="G51" s="216"/>
      <c r="H51" s="217"/>
      <c r="I51" s="218">
        <f>E51+'103-1'!I51</f>
        <v>645150</v>
      </c>
      <c r="J51" s="219">
        <f aca="true" t="shared" si="2" ref="J51:J89">I51/C51</f>
        <v>0.22401041666666666</v>
      </c>
      <c r="K51" s="253" t="s">
        <v>1306</v>
      </c>
      <c r="L51" s="14"/>
    </row>
    <row r="52" spans="1:12" ht="48" customHeight="1">
      <c r="A52" s="248" t="s">
        <v>1195</v>
      </c>
      <c r="B52" s="75" t="s">
        <v>1340</v>
      </c>
      <c r="C52" s="35">
        <v>450000</v>
      </c>
      <c r="D52" s="43">
        <v>40400</v>
      </c>
      <c r="E52" s="173">
        <v>53259</v>
      </c>
      <c r="F52" s="212"/>
      <c r="G52" s="212"/>
      <c r="H52" s="213"/>
      <c r="I52" s="214">
        <f>E52+'103-1'!I52</f>
        <v>93659</v>
      </c>
      <c r="J52" s="215">
        <f t="shared" si="2"/>
        <v>0.2081311111111111</v>
      </c>
      <c r="K52" s="249" t="s">
        <v>1306</v>
      </c>
      <c r="L52" s="14"/>
    </row>
    <row r="53" spans="1:12" s="104" customFormat="1" ht="34.5" customHeight="1">
      <c r="A53" s="248" t="s">
        <v>1197</v>
      </c>
      <c r="B53" s="68" t="s">
        <v>1341</v>
      </c>
      <c r="C53" s="35">
        <v>2475000</v>
      </c>
      <c r="D53" s="43"/>
      <c r="E53" s="173">
        <v>631274</v>
      </c>
      <c r="F53" s="212"/>
      <c r="G53" s="212"/>
      <c r="H53" s="213"/>
      <c r="I53" s="214">
        <f>E53+'103-1'!I53</f>
        <v>631274</v>
      </c>
      <c r="J53" s="215">
        <f t="shared" si="2"/>
        <v>0.255060202020202</v>
      </c>
      <c r="K53" s="249" t="s">
        <v>1306</v>
      </c>
      <c r="L53" s="103"/>
    </row>
    <row r="54" spans="1:12" ht="30.75" customHeight="1">
      <c r="A54" s="248" t="s">
        <v>1199</v>
      </c>
      <c r="B54" s="68" t="s">
        <v>1342</v>
      </c>
      <c r="C54" s="35">
        <v>15804000</v>
      </c>
      <c r="D54" s="43"/>
      <c r="E54" s="173">
        <v>3960282</v>
      </c>
      <c r="F54" s="212"/>
      <c r="G54" s="212"/>
      <c r="H54" s="213"/>
      <c r="I54" s="214">
        <f>E54+'103-1'!I54</f>
        <v>3960282</v>
      </c>
      <c r="J54" s="215">
        <f t="shared" si="2"/>
        <v>0.25058731966590736</v>
      </c>
      <c r="K54" s="249" t="s">
        <v>1306</v>
      </c>
      <c r="L54" s="14"/>
    </row>
    <row r="55" spans="1:12" s="102" customFormat="1" ht="30.75" customHeight="1">
      <c r="A55" s="258" t="s">
        <v>1201</v>
      </c>
      <c r="B55" s="96" t="s">
        <v>1343</v>
      </c>
      <c r="C55" s="98">
        <v>33000000</v>
      </c>
      <c r="D55" s="99">
        <v>4123572</v>
      </c>
      <c r="E55" s="176">
        <v>7904394</v>
      </c>
      <c r="F55" s="220"/>
      <c r="G55" s="220"/>
      <c r="H55" s="221"/>
      <c r="I55" s="214">
        <f>E55+'103-1'!I55</f>
        <v>12027966</v>
      </c>
      <c r="J55" s="222">
        <f t="shared" si="2"/>
        <v>0.3644838181818182</v>
      </c>
      <c r="K55" s="249" t="s">
        <v>1344</v>
      </c>
      <c r="L55" s="101"/>
    </row>
    <row r="56" spans="1:12" ht="42.75" customHeight="1">
      <c r="A56" s="248" t="s">
        <v>1203</v>
      </c>
      <c r="B56" s="75" t="s">
        <v>1345</v>
      </c>
      <c r="C56" s="35">
        <v>172000</v>
      </c>
      <c r="D56" s="43"/>
      <c r="E56" s="173">
        <v>0</v>
      </c>
      <c r="F56" s="212"/>
      <c r="G56" s="212"/>
      <c r="H56" s="213"/>
      <c r="I56" s="214">
        <f>E56+'103-1'!I56</f>
        <v>0</v>
      </c>
      <c r="J56" s="215">
        <f t="shared" si="2"/>
        <v>0</v>
      </c>
      <c r="K56" s="249" t="s">
        <v>1344</v>
      </c>
      <c r="L56" s="14"/>
    </row>
    <row r="57" spans="1:12" ht="30" customHeight="1">
      <c r="A57" s="248" t="s">
        <v>1205</v>
      </c>
      <c r="B57" s="75" t="s">
        <v>1346</v>
      </c>
      <c r="C57" s="35">
        <v>1000000</v>
      </c>
      <c r="D57" s="43">
        <v>8750</v>
      </c>
      <c r="E57" s="167">
        <v>192915</v>
      </c>
      <c r="F57" s="190"/>
      <c r="G57" s="190"/>
      <c r="H57" s="191"/>
      <c r="I57" s="214">
        <f>E57+'103-1'!I57</f>
        <v>201665</v>
      </c>
      <c r="J57" s="215">
        <f t="shared" si="2"/>
        <v>0.201665</v>
      </c>
      <c r="K57" s="249" t="s">
        <v>1306</v>
      </c>
      <c r="L57" s="14"/>
    </row>
    <row r="58" spans="1:12" ht="30" customHeight="1">
      <c r="A58" s="248" t="s">
        <v>1207</v>
      </c>
      <c r="B58" s="76" t="s">
        <v>1347</v>
      </c>
      <c r="C58" s="35">
        <v>800000</v>
      </c>
      <c r="D58" s="43"/>
      <c r="E58" s="167">
        <v>1603</v>
      </c>
      <c r="F58" s="190"/>
      <c r="G58" s="190"/>
      <c r="H58" s="191"/>
      <c r="I58" s="214">
        <f>E58+'103-1'!I58</f>
        <v>1603</v>
      </c>
      <c r="J58" s="215">
        <f t="shared" si="2"/>
        <v>0.00200375</v>
      </c>
      <c r="K58" s="249" t="s">
        <v>1306</v>
      </c>
      <c r="L58" s="14"/>
    </row>
    <row r="59" spans="1:12" ht="33" customHeight="1">
      <c r="A59" s="259" t="s">
        <v>1209</v>
      </c>
      <c r="B59" s="68" t="s">
        <v>1348</v>
      </c>
      <c r="C59" s="35">
        <v>317000</v>
      </c>
      <c r="D59" s="43"/>
      <c r="E59" s="167">
        <v>0</v>
      </c>
      <c r="F59" s="190"/>
      <c r="G59" s="190"/>
      <c r="H59" s="191"/>
      <c r="I59" s="214">
        <f>E59+'103-1'!I59</f>
        <v>0</v>
      </c>
      <c r="J59" s="215">
        <f t="shared" si="2"/>
        <v>0</v>
      </c>
      <c r="K59" s="255" t="s">
        <v>1306</v>
      </c>
      <c r="L59" s="14"/>
    </row>
    <row r="60" spans="1:12" ht="32.25" customHeight="1">
      <c r="A60" s="259" t="s">
        <v>1211</v>
      </c>
      <c r="B60" s="75" t="s">
        <v>1349</v>
      </c>
      <c r="C60" s="35">
        <v>2400000</v>
      </c>
      <c r="D60" s="43"/>
      <c r="E60" s="167">
        <v>109165</v>
      </c>
      <c r="F60" s="190"/>
      <c r="G60" s="190"/>
      <c r="H60" s="191"/>
      <c r="I60" s="214">
        <f>E60+'103-1'!I60</f>
        <v>109165</v>
      </c>
      <c r="J60" s="215">
        <f t="shared" si="2"/>
        <v>0.04548541666666667</v>
      </c>
      <c r="K60" s="249" t="s">
        <v>1306</v>
      </c>
      <c r="L60" s="14"/>
    </row>
    <row r="61" spans="1:12" ht="35.25" customHeight="1">
      <c r="A61" s="259" t="s">
        <v>1213</v>
      </c>
      <c r="B61" s="76" t="s">
        <v>1350</v>
      </c>
      <c r="C61" s="35">
        <v>1000000</v>
      </c>
      <c r="D61" s="43"/>
      <c r="E61" s="167">
        <v>53303</v>
      </c>
      <c r="F61" s="190"/>
      <c r="G61" s="190"/>
      <c r="H61" s="191"/>
      <c r="I61" s="214">
        <f>E61+'103-1'!I61</f>
        <v>53303</v>
      </c>
      <c r="J61" s="215">
        <f t="shared" si="2"/>
        <v>0.053303</v>
      </c>
      <c r="K61" s="249" t="s">
        <v>1306</v>
      </c>
      <c r="L61" s="14"/>
    </row>
    <row r="62" spans="1:12" ht="30" customHeight="1">
      <c r="A62" s="259" t="s">
        <v>1215</v>
      </c>
      <c r="B62" s="76" t="s">
        <v>1351</v>
      </c>
      <c r="C62" s="35">
        <v>600000</v>
      </c>
      <c r="D62" s="43"/>
      <c r="E62" s="167">
        <v>0</v>
      </c>
      <c r="F62" s="190"/>
      <c r="G62" s="190"/>
      <c r="H62" s="191"/>
      <c r="I62" s="214">
        <f>E62+'103-1'!I62</f>
        <v>0</v>
      </c>
      <c r="J62" s="215">
        <f t="shared" si="2"/>
        <v>0</v>
      </c>
      <c r="K62" s="249" t="s">
        <v>1306</v>
      </c>
      <c r="L62" s="14"/>
    </row>
    <row r="63" spans="1:12" ht="57" customHeight="1">
      <c r="A63" s="259" t="s">
        <v>1217</v>
      </c>
      <c r="B63" s="68" t="s">
        <v>1352</v>
      </c>
      <c r="C63" s="35">
        <v>4752000</v>
      </c>
      <c r="D63" s="43"/>
      <c r="E63" s="167">
        <v>163488</v>
      </c>
      <c r="F63" s="190"/>
      <c r="G63" s="190"/>
      <c r="H63" s="191"/>
      <c r="I63" s="214">
        <f>E63+'103-1'!I63</f>
        <v>163488</v>
      </c>
      <c r="J63" s="215">
        <f t="shared" si="2"/>
        <v>0.0344040404040404</v>
      </c>
      <c r="K63" s="249" t="s">
        <v>1306</v>
      </c>
      <c r="L63" s="14"/>
    </row>
    <row r="64" spans="1:12" ht="31.5" customHeight="1">
      <c r="A64" s="259" t="s">
        <v>1219</v>
      </c>
      <c r="B64" s="68" t="s">
        <v>1353</v>
      </c>
      <c r="C64" s="35">
        <v>2955000</v>
      </c>
      <c r="D64" s="43">
        <v>77600</v>
      </c>
      <c r="E64" s="167">
        <v>1247600</v>
      </c>
      <c r="F64" s="190"/>
      <c r="G64" s="190"/>
      <c r="H64" s="191"/>
      <c r="I64" s="214">
        <f>E64+'103-1'!I64</f>
        <v>1325200</v>
      </c>
      <c r="J64" s="215">
        <f t="shared" si="2"/>
        <v>0.44846023688663283</v>
      </c>
      <c r="K64" s="249" t="s">
        <v>1306</v>
      </c>
      <c r="L64" s="14"/>
    </row>
    <row r="65" spans="1:12" ht="45.75" customHeight="1">
      <c r="A65" s="259" t="s">
        <v>1221</v>
      </c>
      <c r="B65" s="68" t="s">
        <v>1354</v>
      </c>
      <c r="C65" s="35">
        <v>3067000</v>
      </c>
      <c r="D65" s="43">
        <v>158000</v>
      </c>
      <c r="E65" s="167">
        <v>198710</v>
      </c>
      <c r="F65" s="190"/>
      <c r="G65" s="190"/>
      <c r="H65" s="191"/>
      <c r="I65" s="214">
        <f>E65+'103-1'!I65</f>
        <v>356710</v>
      </c>
      <c r="J65" s="215">
        <f t="shared" si="2"/>
        <v>0.1163058363221389</v>
      </c>
      <c r="K65" s="249" t="s">
        <v>1306</v>
      </c>
      <c r="L65" s="14"/>
    </row>
    <row r="66" spans="1:12" ht="24.75" customHeight="1">
      <c r="A66" s="259" t="s">
        <v>1223</v>
      </c>
      <c r="B66" s="68" t="s">
        <v>1355</v>
      </c>
      <c r="C66" s="35">
        <v>250000</v>
      </c>
      <c r="D66" s="43"/>
      <c r="E66" s="167">
        <v>64900</v>
      </c>
      <c r="F66" s="190"/>
      <c r="G66" s="190"/>
      <c r="H66" s="191"/>
      <c r="I66" s="214">
        <f>E66+'103-1'!I66</f>
        <v>64900</v>
      </c>
      <c r="J66" s="215">
        <f t="shared" si="2"/>
        <v>0.2596</v>
      </c>
      <c r="K66" s="249" t="s">
        <v>1306</v>
      </c>
      <c r="L66" s="14"/>
    </row>
    <row r="67" spans="1:12" ht="33" customHeight="1">
      <c r="A67" s="259" t="s">
        <v>1225</v>
      </c>
      <c r="B67" s="68" t="s">
        <v>1356</v>
      </c>
      <c r="C67" s="35">
        <v>400000</v>
      </c>
      <c r="D67" s="43"/>
      <c r="E67" s="167">
        <v>0</v>
      </c>
      <c r="F67" s="190"/>
      <c r="G67" s="190"/>
      <c r="H67" s="191"/>
      <c r="I67" s="214">
        <f>E67+'103-1'!I67</f>
        <v>0</v>
      </c>
      <c r="J67" s="215">
        <f t="shared" si="2"/>
        <v>0</v>
      </c>
      <c r="K67" s="249" t="s">
        <v>1306</v>
      </c>
      <c r="L67" s="14"/>
    </row>
    <row r="68" spans="1:12" ht="30" customHeight="1">
      <c r="A68" s="259" t="s">
        <v>1227</v>
      </c>
      <c r="B68" s="75" t="s">
        <v>1357</v>
      </c>
      <c r="C68" s="39">
        <v>432000</v>
      </c>
      <c r="D68" s="49"/>
      <c r="E68" s="167">
        <v>0</v>
      </c>
      <c r="F68" s="190"/>
      <c r="G68" s="190"/>
      <c r="H68" s="191"/>
      <c r="I68" s="214">
        <f>E68+'103-1'!I68</f>
        <v>0</v>
      </c>
      <c r="J68" s="215">
        <f t="shared" si="2"/>
        <v>0</v>
      </c>
      <c r="K68" s="255" t="s">
        <v>1306</v>
      </c>
      <c r="L68" s="14"/>
    </row>
    <row r="69" spans="1:12" ht="29.25" customHeight="1">
      <c r="A69" s="259" t="s">
        <v>1229</v>
      </c>
      <c r="B69" s="78" t="s">
        <v>1358</v>
      </c>
      <c r="C69" s="39">
        <v>100000</v>
      </c>
      <c r="D69" s="49"/>
      <c r="E69" s="167">
        <v>0</v>
      </c>
      <c r="F69" s="190"/>
      <c r="G69" s="190"/>
      <c r="H69" s="191"/>
      <c r="I69" s="214">
        <f>E69+'103-1'!I69</f>
        <v>0</v>
      </c>
      <c r="J69" s="215">
        <f t="shared" si="2"/>
        <v>0</v>
      </c>
      <c r="K69" s="249" t="s">
        <v>1359</v>
      </c>
      <c r="L69" s="14"/>
    </row>
    <row r="70" spans="1:12" ht="32.25" customHeight="1">
      <c r="A70" s="259" t="s">
        <v>1231</v>
      </c>
      <c r="B70" s="68" t="s">
        <v>1360</v>
      </c>
      <c r="C70" s="35">
        <v>300000</v>
      </c>
      <c r="D70" s="43"/>
      <c r="E70" s="167">
        <v>0</v>
      </c>
      <c r="F70" s="190"/>
      <c r="G70" s="190"/>
      <c r="H70" s="191"/>
      <c r="I70" s="214">
        <f>E70+'103-1'!I70</f>
        <v>0</v>
      </c>
      <c r="J70" s="215">
        <f t="shared" si="2"/>
        <v>0</v>
      </c>
      <c r="K70" s="255" t="s">
        <v>1306</v>
      </c>
      <c r="L70" s="14"/>
    </row>
    <row r="71" spans="1:12" ht="33.75" customHeight="1">
      <c r="A71" s="259" t="s">
        <v>1233</v>
      </c>
      <c r="B71" s="78" t="s">
        <v>1361</v>
      </c>
      <c r="C71" s="39">
        <v>200000</v>
      </c>
      <c r="D71" s="49"/>
      <c r="E71" s="167">
        <v>0</v>
      </c>
      <c r="F71" s="190"/>
      <c r="G71" s="190"/>
      <c r="H71" s="191"/>
      <c r="I71" s="214">
        <f>E71+'103-1'!I71</f>
        <v>0</v>
      </c>
      <c r="J71" s="215">
        <f t="shared" si="2"/>
        <v>0</v>
      </c>
      <c r="K71" s="255" t="s">
        <v>1306</v>
      </c>
      <c r="L71" s="14"/>
    </row>
    <row r="72" spans="1:12" ht="33" customHeight="1">
      <c r="A72" s="260" t="s">
        <v>1071</v>
      </c>
      <c r="B72" s="91" t="s">
        <v>1362</v>
      </c>
      <c r="C72" s="92">
        <v>1000000</v>
      </c>
      <c r="D72" s="93"/>
      <c r="E72" s="168">
        <v>6240</v>
      </c>
      <c r="F72" s="194"/>
      <c r="G72" s="194"/>
      <c r="H72" s="195"/>
      <c r="I72" s="218">
        <f>E72+'103-1'!I72</f>
        <v>6240</v>
      </c>
      <c r="J72" s="219">
        <f t="shared" si="2"/>
        <v>0.00624</v>
      </c>
      <c r="K72" s="261" t="s">
        <v>1306</v>
      </c>
      <c r="L72" s="14"/>
    </row>
    <row r="73" spans="1:12" ht="58.5" customHeight="1">
      <c r="A73" s="259" t="s">
        <v>1073</v>
      </c>
      <c r="B73" s="68" t="s">
        <v>1363</v>
      </c>
      <c r="C73" s="35">
        <v>2000000</v>
      </c>
      <c r="D73" s="43">
        <v>25000</v>
      </c>
      <c r="E73" s="167">
        <v>44000</v>
      </c>
      <c r="F73" s="190"/>
      <c r="G73" s="190"/>
      <c r="H73" s="191"/>
      <c r="I73" s="214">
        <f>E73+'103-1'!I73</f>
        <v>69000</v>
      </c>
      <c r="J73" s="215">
        <f t="shared" si="2"/>
        <v>0.0345</v>
      </c>
      <c r="K73" s="249" t="s">
        <v>1306</v>
      </c>
      <c r="L73" s="14"/>
    </row>
    <row r="74" spans="1:12" ht="32.25" customHeight="1">
      <c r="A74" s="259" t="s">
        <v>1075</v>
      </c>
      <c r="B74" s="68" t="s">
        <v>1364</v>
      </c>
      <c r="C74" s="35">
        <v>1800000</v>
      </c>
      <c r="D74" s="43"/>
      <c r="E74" s="167">
        <v>900000</v>
      </c>
      <c r="F74" s="190"/>
      <c r="G74" s="190"/>
      <c r="H74" s="191"/>
      <c r="I74" s="214">
        <f>E74+'103-1'!I74</f>
        <v>900000</v>
      </c>
      <c r="J74" s="215">
        <f t="shared" si="2"/>
        <v>0.5</v>
      </c>
      <c r="K74" s="249" t="s">
        <v>1365</v>
      </c>
      <c r="L74" s="14"/>
    </row>
    <row r="75" spans="1:12" ht="33" customHeight="1">
      <c r="A75" s="259" t="s">
        <v>1077</v>
      </c>
      <c r="B75" s="68" t="s">
        <v>1366</v>
      </c>
      <c r="C75" s="35">
        <v>6750000</v>
      </c>
      <c r="D75" s="43">
        <v>0</v>
      </c>
      <c r="E75" s="167">
        <v>5500000</v>
      </c>
      <c r="F75" s="190"/>
      <c r="G75" s="190"/>
      <c r="H75" s="191"/>
      <c r="I75" s="214">
        <f>E75+'103-1'!I75</f>
        <v>5500000</v>
      </c>
      <c r="J75" s="215">
        <f t="shared" si="2"/>
        <v>0.8148148148148148</v>
      </c>
      <c r="K75" s="249" t="s">
        <v>1367</v>
      </c>
      <c r="L75" s="14"/>
    </row>
    <row r="76" spans="1:12" ht="28.5" customHeight="1">
      <c r="A76" s="259" t="s">
        <v>1079</v>
      </c>
      <c r="B76" s="68" t="s">
        <v>1368</v>
      </c>
      <c r="C76" s="19">
        <v>226000</v>
      </c>
      <c r="D76" s="47"/>
      <c r="E76" s="167">
        <v>226000</v>
      </c>
      <c r="F76" s="190"/>
      <c r="G76" s="190"/>
      <c r="H76" s="191"/>
      <c r="I76" s="214">
        <f>E76+'103-1'!I76</f>
        <v>226000</v>
      </c>
      <c r="J76" s="175">
        <f t="shared" si="2"/>
        <v>1</v>
      </c>
      <c r="K76" s="249" t="s">
        <v>1369</v>
      </c>
      <c r="L76" s="14"/>
    </row>
    <row r="77" spans="1:12" ht="30" customHeight="1">
      <c r="A77" s="259" t="s">
        <v>1081</v>
      </c>
      <c r="B77" s="68" t="s">
        <v>1370</v>
      </c>
      <c r="C77" s="19">
        <v>600000</v>
      </c>
      <c r="D77" s="47"/>
      <c r="E77" s="167">
        <v>0</v>
      </c>
      <c r="F77" s="190"/>
      <c r="G77" s="190"/>
      <c r="H77" s="191"/>
      <c r="I77" s="214">
        <f>E77+'103-1'!I77</f>
        <v>0</v>
      </c>
      <c r="J77" s="215">
        <f t="shared" si="2"/>
        <v>0</v>
      </c>
      <c r="K77" s="249" t="s">
        <v>1306</v>
      </c>
      <c r="L77" s="14"/>
    </row>
    <row r="78" spans="1:12" ht="21" customHeight="1">
      <c r="A78" s="259" t="s">
        <v>1083</v>
      </c>
      <c r="B78" s="68" t="s">
        <v>1371</v>
      </c>
      <c r="C78" s="19">
        <v>463000</v>
      </c>
      <c r="D78" s="47">
        <v>4899</v>
      </c>
      <c r="E78" s="167">
        <v>21805</v>
      </c>
      <c r="F78" s="190"/>
      <c r="G78" s="190"/>
      <c r="H78" s="191"/>
      <c r="I78" s="214">
        <f>E78+'103-1'!I78</f>
        <v>26704</v>
      </c>
      <c r="J78" s="215">
        <f t="shared" si="2"/>
        <v>0.05767602591792657</v>
      </c>
      <c r="K78" s="249" t="s">
        <v>1306</v>
      </c>
      <c r="L78" s="14"/>
    </row>
    <row r="79" spans="1:12" ht="30" customHeight="1">
      <c r="A79" s="259" t="s">
        <v>1085</v>
      </c>
      <c r="B79" s="70" t="s">
        <v>1358</v>
      </c>
      <c r="C79" s="19">
        <v>497000</v>
      </c>
      <c r="D79" s="47"/>
      <c r="E79" s="167">
        <v>0</v>
      </c>
      <c r="F79" s="190"/>
      <c r="G79" s="190"/>
      <c r="H79" s="191"/>
      <c r="I79" s="214">
        <f>E79+'103-1'!I79</f>
        <v>0</v>
      </c>
      <c r="J79" s="215">
        <f t="shared" si="2"/>
        <v>0</v>
      </c>
      <c r="K79" s="255" t="s">
        <v>1372</v>
      </c>
      <c r="L79" s="14"/>
    </row>
    <row r="80" spans="1:12" ht="30" customHeight="1">
      <c r="A80" s="259" t="s">
        <v>1086</v>
      </c>
      <c r="B80" s="70" t="s">
        <v>1373</v>
      </c>
      <c r="C80" s="19">
        <v>392000</v>
      </c>
      <c r="D80" s="47"/>
      <c r="E80" s="167">
        <v>34620</v>
      </c>
      <c r="F80" s="190"/>
      <c r="G80" s="190"/>
      <c r="H80" s="191"/>
      <c r="I80" s="214">
        <f>E80+'103-1'!I80</f>
        <v>34620</v>
      </c>
      <c r="J80" s="215">
        <f t="shared" si="2"/>
        <v>0.08831632653061225</v>
      </c>
      <c r="K80" s="249" t="s">
        <v>1306</v>
      </c>
      <c r="L80" s="14"/>
    </row>
    <row r="81" spans="1:12" ht="32.25" customHeight="1">
      <c r="A81" s="259" t="s">
        <v>1088</v>
      </c>
      <c r="B81" s="70" t="s">
        <v>1374</v>
      </c>
      <c r="C81" s="19">
        <v>1068000</v>
      </c>
      <c r="D81" s="47">
        <v>197122</v>
      </c>
      <c r="E81" s="167">
        <v>240480</v>
      </c>
      <c r="F81" s="190"/>
      <c r="G81" s="190"/>
      <c r="H81" s="191"/>
      <c r="I81" s="214">
        <f>E81+'103-1'!I81</f>
        <v>437602</v>
      </c>
      <c r="J81" s="215">
        <f t="shared" si="2"/>
        <v>0.40973970037453183</v>
      </c>
      <c r="K81" s="249" t="s">
        <v>1359</v>
      </c>
      <c r="L81" s="14"/>
    </row>
    <row r="82" spans="1:12" ht="30" customHeight="1">
      <c r="A82" s="259" t="s">
        <v>1090</v>
      </c>
      <c r="B82" s="70" t="s">
        <v>1375</v>
      </c>
      <c r="C82" s="19">
        <v>534000</v>
      </c>
      <c r="D82" s="47">
        <v>131116</v>
      </c>
      <c r="E82" s="167">
        <v>120381</v>
      </c>
      <c r="F82" s="190"/>
      <c r="G82" s="190"/>
      <c r="H82" s="191"/>
      <c r="I82" s="214">
        <f>E82+'103-1'!I82</f>
        <v>251497</v>
      </c>
      <c r="J82" s="215">
        <f t="shared" si="2"/>
        <v>0.4709681647940075</v>
      </c>
      <c r="K82" s="255" t="s">
        <v>1359</v>
      </c>
      <c r="L82" s="14"/>
    </row>
    <row r="83" spans="1:12" ht="28.5" customHeight="1">
      <c r="A83" s="259" t="s">
        <v>1092</v>
      </c>
      <c r="B83" s="68" t="s">
        <v>1376</v>
      </c>
      <c r="C83" s="37">
        <v>503000</v>
      </c>
      <c r="D83" s="45"/>
      <c r="E83" s="167">
        <v>0</v>
      </c>
      <c r="F83" s="190"/>
      <c r="G83" s="190"/>
      <c r="H83" s="191"/>
      <c r="I83" s="214">
        <f>E83+'103-1'!I83</f>
        <v>0</v>
      </c>
      <c r="J83" s="215">
        <f t="shared" si="2"/>
        <v>0</v>
      </c>
      <c r="K83" s="255" t="s">
        <v>1377</v>
      </c>
      <c r="L83" s="14"/>
    </row>
    <row r="84" spans="1:12" ht="25.5" customHeight="1">
      <c r="A84" s="259" t="s">
        <v>1094</v>
      </c>
      <c r="B84" s="78" t="s">
        <v>1378</v>
      </c>
      <c r="C84" s="37">
        <v>450000</v>
      </c>
      <c r="D84" s="45"/>
      <c r="E84" s="167">
        <v>0</v>
      </c>
      <c r="F84" s="190"/>
      <c r="G84" s="190"/>
      <c r="H84" s="191"/>
      <c r="I84" s="214">
        <f>E84+'103-1'!I84</f>
        <v>0</v>
      </c>
      <c r="J84" s="215">
        <f t="shared" si="2"/>
        <v>0</v>
      </c>
      <c r="K84" s="249" t="s">
        <v>1379</v>
      </c>
      <c r="L84" s="14"/>
    </row>
    <row r="85" spans="1:12" ht="30" customHeight="1">
      <c r="A85" s="259" t="s">
        <v>1096</v>
      </c>
      <c r="B85" s="68" t="s">
        <v>1380</v>
      </c>
      <c r="C85" s="36">
        <v>30000</v>
      </c>
      <c r="D85" s="44"/>
      <c r="E85" s="167">
        <v>9000</v>
      </c>
      <c r="F85" s="190"/>
      <c r="G85" s="190"/>
      <c r="H85" s="191"/>
      <c r="I85" s="214">
        <f>E85+'103-1'!I85</f>
        <v>9000</v>
      </c>
      <c r="J85" s="215">
        <f t="shared" si="2"/>
        <v>0.3</v>
      </c>
      <c r="K85" s="249" t="s">
        <v>1381</v>
      </c>
      <c r="L85" s="14"/>
    </row>
    <row r="86" spans="1:12" ht="30" customHeight="1">
      <c r="A86" s="259" t="s">
        <v>1098</v>
      </c>
      <c r="B86" s="76" t="s">
        <v>1382</v>
      </c>
      <c r="C86" s="37">
        <v>1300000</v>
      </c>
      <c r="D86" s="45"/>
      <c r="E86" s="167">
        <v>229658</v>
      </c>
      <c r="F86" s="190"/>
      <c r="G86" s="190"/>
      <c r="H86" s="191"/>
      <c r="I86" s="214">
        <f>E86+'103-1'!I86</f>
        <v>229658</v>
      </c>
      <c r="J86" s="215">
        <f t="shared" si="2"/>
        <v>0.17666</v>
      </c>
      <c r="K86" s="249" t="s">
        <v>1306</v>
      </c>
      <c r="L86" s="14"/>
    </row>
    <row r="87" spans="1:12" ht="30" customHeight="1">
      <c r="A87" s="259" t="s">
        <v>1100</v>
      </c>
      <c r="B87" s="76" t="s">
        <v>1383</v>
      </c>
      <c r="C87" s="37">
        <v>900000</v>
      </c>
      <c r="D87" s="45"/>
      <c r="E87" s="167">
        <v>0</v>
      </c>
      <c r="F87" s="190"/>
      <c r="G87" s="190"/>
      <c r="H87" s="191"/>
      <c r="I87" s="214">
        <f>E87+'103-1'!I87</f>
        <v>0</v>
      </c>
      <c r="J87" s="215">
        <f t="shared" si="2"/>
        <v>0</v>
      </c>
      <c r="K87" s="249" t="s">
        <v>1384</v>
      </c>
      <c r="L87" s="14"/>
    </row>
    <row r="88" spans="1:12" ht="30" customHeight="1">
      <c r="A88" s="259" t="s">
        <v>1102</v>
      </c>
      <c r="B88" s="70" t="s">
        <v>1385</v>
      </c>
      <c r="C88" s="16">
        <v>10186000</v>
      </c>
      <c r="D88" s="48"/>
      <c r="E88" s="167">
        <v>3000</v>
      </c>
      <c r="F88" s="190"/>
      <c r="G88" s="190"/>
      <c r="H88" s="191"/>
      <c r="I88" s="214">
        <f>E88+'103-1'!I88</f>
        <v>3000</v>
      </c>
      <c r="J88" s="215">
        <f t="shared" si="2"/>
        <v>0.00029452189279403104</v>
      </c>
      <c r="K88" s="249" t="s">
        <v>1384</v>
      </c>
      <c r="L88" s="14"/>
    </row>
    <row r="89" spans="1:12" ht="16.5">
      <c r="A89" s="256"/>
      <c r="B89" s="74" t="s">
        <v>70</v>
      </c>
      <c r="C89" s="33">
        <f>SUM(C50:C88)</f>
        <v>113253000</v>
      </c>
      <c r="D89" s="58">
        <f>SUM(D50:D88)</f>
        <v>5306522</v>
      </c>
      <c r="E89" s="177">
        <f>SUM(E50:E88)</f>
        <v>25099362</v>
      </c>
      <c r="F89" s="205">
        <f>SUM(F50:F88)</f>
        <v>0</v>
      </c>
      <c r="G89" s="205">
        <f>SUM(G50:G88)</f>
        <v>0</v>
      </c>
      <c r="H89" s="223"/>
      <c r="I89" s="224">
        <f>SUM(I50:I88)</f>
        <v>30405884</v>
      </c>
      <c r="J89" s="219">
        <f t="shared" si="2"/>
        <v>0.26847751494441646</v>
      </c>
      <c r="K89" s="261"/>
      <c r="L89" s="14"/>
    </row>
    <row r="90" spans="1:12" ht="20.25" customHeight="1">
      <c r="A90" s="262"/>
      <c r="B90" s="246" t="s">
        <v>1386</v>
      </c>
      <c r="C90" s="18"/>
      <c r="D90" s="46"/>
      <c r="E90" s="178"/>
      <c r="F90" s="208"/>
      <c r="G90" s="225"/>
      <c r="H90" s="226"/>
      <c r="I90" s="214"/>
      <c r="J90" s="227"/>
      <c r="K90" s="255"/>
      <c r="L90" s="14"/>
    </row>
    <row r="91" spans="1:12" ht="25.5" customHeight="1">
      <c r="A91" s="248" t="s">
        <v>1299</v>
      </c>
      <c r="B91" s="81" t="s">
        <v>1387</v>
      </c>
      <c r="C91" s="35">
        <v>4686000</v>
      </c>
      <c r="D91" s="43"/>
      <c r="E91" s="173">
        <v>606299</v>
      </c>
      <c r="F91" s="225"/>
      <c r="G91" s="225"/>
      <c r="H91" s="226"/>
      <c r="I91" s="214">
        <f>E91+'103-1'!I91</f>
        <v>606299</v>
      </c>
      <c r="J91" s="228">
        <f>I91/C91</f>
        <v>0.12938518992744344</v>
      </c>
      <c r="K91" s="249" t="s">
        <v>1306</v>
      </c>
      <c r="L91" s="14"/>
    </row>
    <row r="92" spans="1:12" ht="30.75" customHeight="1">
      <c r="A92" s="248" t="s">
        <v>1193</v>
      </c>
      <c r="B92" s="68" t="s">
        <v>5</v>
      </c>
      <c r="C92" s="35">
        <v>37789000</v>
      </c>
      <c r="D92" s="43"/>
      <c r="E92" s="173">
        <v>8857330</v>
      </c>
      <c r="F92" s="212"/>
      <c r="G92" s="212"/>
      <c r="H92" s="213"/>
      <c r="I92" s="214">
        <f>E92+'103-1'!I92</f>
        <v>8857330</v>
      </c>
      <c r="J92" s="228">
        <f aca="true" t="shared" si="3" ref="J92:J119">I92/C92</f>
        <v>0.23438910794146445</v>
      </c>
      <c r="K92" s="249" t="s">
        <v>1306</v>
      </c>
      <c r="L92" s="14"/>
    </row>
    <row r="93" spans="1:12" ht="56.25" customHeight="1">
      <c r="A93" s="248" t="s">
        <v>1195</v>
      </c>
      <c r="B93" s="68" t="s">
        <v>6</v>
      </c>
      <c r="C93" s="35">
        <v>5468000</v>
      </c>
      <c r="D93" s="43"/>
      <c r="E93" s="173">
        <v>0</v>
      </c>
      <c r="F93" s="212"/>
      <c r="G93" s="212"/>
      <c r="H93" s="213"/>
      <c r="I93" s="214">
        <f>E93+'103-1'!I93</f>
        <v>0</v>
      </c>
      <c r="J93" s="228">
        <f t="shared" si="3"/>
        <v>0</v>
      </c>
      <c r="K93" s="249" t="s">
        <v>7</v>
      </c>
      <c r="L93" s="14"/>
    </row>
    <row r="94" spans="1:12" ht="30.75" customHeight="1">
      <c r="A94" s="248" t="s">
        <v>1197</v>
      </c>
      <c r="B94" s="68" t="s">
        <v>8</v>
      </c>
      <c r="C94" s="56">
        <v>338000</v>
      </c>
      <c r="D94" s="43">
        <v>40800</v>
      </c>
      <c r="E94" s="173">
        <v>75600</v>
      </c>
      <c r="F94" s="212"/>
      <c r="G94" s="212"/>
      <c r="H94" s="213"/>
      <c r="I94" s="214">
        <f>E94+'103-1'!I94</f>
        <v>116400</v>
      </c>
      <c r="J94" s="228">
        <f t="shared" si="3"/>
        <v>0.34437869822485206</v>
      </c>
      <c r="K94" s="249" t="s">
        <v>1306</v>
      </c>
      <c r="L94" s="14"/>
    </row>
    <row r="95" spans="1:12" ht="24.75" customHeight="1">
      <c r="A95" s="248" t="s">
        <v>1199</v>
      </c>
      <c r="B95" s="68" t="s">
        <v>9</v>
      </c>
      <c r="C95" s="35">
        <v>660000</v>
      </c>
      <c r="D95" s="43">
        <v>0</v>
      </c>
      <c r="E95" s="173">
        <v>0</v>
      </c>
      <c r="F95" s="212"/>
      <c r="G95" s="212"/>
      <c r="H95" s="213"/>
      <c r="I95" s="214">
        <f>E95+'103-1'!I95</f>
        <v>0</v>
      </c>
      <c r="J95" s="228">
        <f t="shared" si="3"/>
        <v>0</v>
      </c>
      <c r="K95" s="255" t="s">
        <v>10</v>
      </c>
      <c r="L95" s="14"/>
    </row>
    <row r="96" spans="1:12" ht="30.75" customHeight="1">
      <c r="A96" s="257" t="s">
        <v>1201</v>
      </c>
      <c r="B96" s="85" t="s">
        <v>11</v>
      </c>
      <c r="C96" s="86">
        <v>5600000</v>
      </c>
      <c r="D96" s="87"/>
      <c r="E96" s="174">
        <v>0</v>
      </c>
      <c r="F96" s="216"/>
      <c r="G96" s="216"/>
      <c r="H96" s="217"/>
      <c r="I96" s="218">
        <f>E96+'103-1'!I96</f>
        <v>0</v>
      </c>
      <c r="J96" s="229">
        <f t="shared" si="3"/>
        <v>0</v>
      </c>
      <c r="K96" s="253" t="s">
        <v>1306</v>
      </c>
      <c r="L96" s="14"/>
    </row>
    <row r="97" spans="1:12" ht="23.25" customHeight="1">
      <c r="A97" s="248" t="s">
        <v>1203</v>
      </c>
      <c r="B97" s="68" t="s">
        <v>12</v>
      </c>
      <c r="C97" s="35">
        <v>6530000</v>
      </c>
      <c r="D97" s="43">
        <v>6530000</v>
      </c>
      <c r="E97" s="173">
        <v>0</v>
      </c>
      <c r="F97" s="212"/>
      <c r="G97" s="212"/>
      <c r="H97" s="213"/>
      <c r="I97" s="214">
        <f>E97+'103-1'!I97</f>
        <v>6530000</v>
      </c>
      <c r="J97" s="268">
        <f t="shared" si="3"/>
        <v>1</v>
      </c>
      <c r="K97" s="249" t="s">
        <v>1306</v>
      </c>
      <c r="L97" s="14"/>
    </row>
    <row r="98" spans="1:12" ht="30" customHeight="1">
      <c r="A98" s="248" t="s">
        <v>1205</v>
      </c>
      <c r="B98" s="68" t="s">
        <v>13</v>
      </c>
      <c r="C98" s="35">
        <v>1300000</v>
      </c>
      <c r="D98" s="43"/>
      <c r="E98" s="167">
        <v>626620</v>
      </c>
      <c r="F98" s="190"/>
      <c r="G98" s="190"/>
      <c r="H98" s="191"/>
      <c r="I98" s="214">
        <f>E98+'103-1'!I98</f>
        <v>626620</v>
      </c>
      <c r="J98" s="228">
        <f t="shared" si="3"/>
        <v>0.4820153846153846</v>
      </c>
      <c r="K98" s="249" t="s">
        <v>1306</v>
      </c>
      <c r="L98" s="14"/>
    </row>
    <row r="99" spans="1:12" ht="57.75" customHeight="1">
      <c r="A99" s="248" t="s">
        <v>1207</v>
      </c>
      <c r="B99" s="68" t="s">
        <v>14</v>
      </c>
      <c r="C99" s="35">
        <v>1770000</v>
      </c>
      <c r="D99" s="43"/>
      <c r="E99" s="167">
        <v>683949</v>
      </c>
      <c r="F99" s="190"/>
      <c r="G99" s="190"/>
      <c r="H99" s="191"/>
      <c r="I99" s="214">
        <f>E99+'103-1'!I99</f>
        <v>683949</v>
      </c>
      <c r="J99" s="228">
        <f t="shared" si="3"/>
        <v>0.38641186440677966</v>
      </c>
      <c r="K99" s="249" t="s">
        <v>1306</v>
      </c>
      <c r="L99" s="14"/>
    </row>
    <row r="100" spans="1:12" ht="30" customHeight="1">
      <c r="A100" s="259" t="s">
        <v>1209</v>
      </c>
      <c r="B100" s="68" t="s">
        <v>15</v>
      </c>
      <c r="C100" s="35">
        <v>1600000</v>
      </c>
      <c r="D100" s="43"/>
      <c r="E100" s="167">
        <v>0</v>
      </c>
      <c r="F100" s="190"/>
      <c r="G100" s="190"/>
      <c r="H100" s="191"/>
      <c r="I100" s="214">
        <f>E100+'103-1'!I100</f>
        <v>0</v>
      </c>
      <c r="J100" s="228">
        <f t="shared" si="3"/>
        <v>0</v>
      </c>
      <c r="K100" s="255" t="s">
        <v>1306</v>
      </c>
      <c r="L100" s="14"/>
    </row>
    <row r="101" spans="1:12" ht="56.25" customHeight="1">
      <c r="A101" s="259" t="s">
        <v>1211</v>
      </c>
      <c r="B101" s="75" t="s">
        <v>16</v>
      </c>
      <c r="C101" s="39">
        <v>2550000</v>
      </c>
      <c r="D101" s="49"/>
      <c r="E101" s="167">
        <v>177850</v>
      </c>
      <c r="F101" s="190"/>
      <c r="G101" s="190"/>
      <c r="H101" s="191"/>
      <c r="I101" s="214">
        <f>E101+'103-1'!I101</f>
        <v>177850</v>
      </c>
      <c r="J101" s="228">
        <f t="shared" si="3"/>
        <v>0.06974509803921569</v>
      </c>
      <c r="K101" s="255" t="s">
        <v>1306</v>
      </c>
      <c r="L101" s="14"/>
    </row>
    <row r="102" spans="1:12" ht="30" customHeight="1">
      <c r="A102" s="259" t="s">
        <v>1213</v>
      </c>
      <c r="B102" s="75" t="s">
        <v>17</v>
      </c>
      <c r="C102" s="39">
        <v>300000</v>
      </c>
      <c r="D102" s="49"/>
      <c r="E102" s="167">
        <v>0</v>
      </c>
      <c r="F102" s="190"/>
      <c r="G102" s="190"/>
      <c r="H102" s="191"/>
      <c r="I102" s="214">
        <f>E102+'103-1'!I102</f>
        <v>0</v>
      </c>
      <c r="J102" s="228">
        <f t="shared" si="3"/>
        <v>0</v>
      </c>
      <c r="K102" s="255" t="s">
        <v>1372</v>
      </c>
      <c r="L102" s="14"/>
    </row>
    <row r="103" spans="1:12" ht="30" customHeight="1">
      <c r="A103" s="259" t="s">
        <v>1215</v>
      </c>
      <c r="B103" s="68" t="s">
        <v>18</v>
      </c>
      <c r="C103" s="35">
        <v>2800000</v>
      </c>
      <c r="D103" s="43"/>
      <c r="E103" s="167">
        <v>0</v>
      </c>
      <c r="F103" s="190"/>
      <c r="G103" s="190"/>
      <c r="H103" s="191"/>
      <c r="I103" s="214">
        <f>E103+'103-1'!I103</f>
        <v>0</v>
      </c>
      <c r="J103" s="228">
        <f t="shared" si="3"/>
        <v>0</v>
      </c>
      <c r="K103" s="249" t="s">
        <v>19</v>
      </c>
      <c r="L103" s="14"/>
    </row>
    <row r="104" spans="1:12" ht="30" customHeight="1">
      <c r="A104" s="259" t="s">
        <v>1217</v>
      </c>
      <c r="B104" s="68" t="s">
        <v>20</v>
      </c>
      <c r="C104" s="35">
        <v>1200000</v>
      </c>
      <c r="D104" s="43">
        <v>23000</v>
      </c>
      <c r="E104" s="167">
        <v>55165</v>
      </c>
      <c r="F104" s="190"/>
      <c r="G104" s="190"/>
      <c r="H104" s="191"/>
      <c r="I104" s="214">
        <f>E104+'103-1'!I104</f>
        <v>78165</v>
      </c>
      <c r="J104" s="228">
        <f t="shared" si="3"/>
        <v>0.0651375</v>
      </c>
      <c r="K104" s="249" t="s">
        <v>1306</v>
      </c>
      <c r="L104" s="14"/>
    </row>
    <row r="105" spans="1:12" ht="30" customHeight="1">
      <c r="A105" s="259" t="s">
        <v>1219</v>
      </c>
      <c r="B105" s="75" t="s">
        <v>21</v>
      </c>
      <c r="C105" s="39">
        <v>1200000</v>
      </c>
      <c r="D105" s="49"/>
      <c r="E105" s="167">
        <v>0</v>
      </c>
      <c r="F105" s="190"/>
      <c r="G105" s="190"/>
      <c r="H105" s="191"/>
      <c r="I105" s="214">
        <f>E105+'103-1'!I105</f>
        <v>0</v>
      </c>
      <c r="J105" s="228">
        <f t="shared" si="3"/>
        <v>0</v>
      </c>
      <c r="K105" s="249" t="s">
        <v>22</v>
      </c>
      <c r="L105" s="14"/>
    </row>
    <row r="106" spans="1:12" ht="30" customHeight="1">
      <c r="A106" s="259" t="s">
        <v>1221</v>
      </c>
      <c r="B106" s="68" t="s">
        <v>23</v>
      </c>
      <c r="C106" s="35">
        <v>1000000</v>
      </c>
      <c r="D106" s="43"/>
      <c r="E106" s="167">
        <v>0</v>
      </c>
      <c r="F106" s="190"/>
      <c r="G106" s="190"/>
      <c r="H106" s="191"/>
      <c r="I106" s="214">
        <f>E106+'103-1'!I106</f>
        <v>0</v>
      </c>
      <c r="J106" s="228">
        <f t="shared" si="3"/>
        <v>0</v>
      </c>
      <c r="K106" s="249"/>
      <c r="L106" s="14"/>
    </row>
    <row r="107" spans="1:12" ht="30" customHeight="1">
      <c r="A107" s="259" t="s">
        <v>1223</v>
      </c>
      <c r="B107" s="68" t="s">
        <v>24</v>
      </c>
      <c r="C107" s="35">
        <v>150000</v>
      </c>
      <c r="D107" s="43"/>
      <c r="E107" s="167">
        <v>0</v>
      </c>
      <c r="F107" s="190"/>
      <c r="G107" s="190"/>
      <c r="H107" s="191"/>
      <c r="I107" s="214">
        <f>E107+'103-1'!I107</f>
        <v>0</v>
      </c>
      <c r="J107" s="228">
        <f t="shared" si="3"/>
        <v>0</v>
      </c>
      <c r="K107" s="255" t="s">
        <v>25</v>
      </c>
      <c r="L107" s="14"/>
    </row>
    <row r="108" spans="1:12" ht="30" customHeight="1">
      <c r="A108" s="259" t="s">
        <v>1225</v>
      </c>
      <c r="B108" s="68" t="s">
        <v>26</v>
      </c>
      <c r="C108" s="35">
        <v>4000000</v>
      </c>
      <c r="D108" s="43"/>
      <c r="E108" s="167">
        <v>1429618</v>
      </c>
      <c r="F108" s="190"/>
      <c r="G108" s="190"/>
      <c r="H108" s="191"/>
      <c r="I108" s="214">
        <f>E108+'103-1'!I108</f>
        <v>1429618</v>
      </c>
      <c r="J108" s="228">
        <f t="shared" si="3"/>
        <v>0.3574045</v>
      </c>
      <c r="K108" s="255" t="s">
        <v>1377</v>
      </c>
      <c r="L108" s="14"/>
    </row>
    <row r="109" spans="1:12" ht="30" customHeight="1">
      <c r="A109" s="259" t="s">
        <v>1227</v>
      </c>
      <c r="B109" s="68" t="s">
        <v>27</v>
      </c>
      <c r="C109" s="35">
        <v>500000</v>
      </c>
      <c r="D109" s="43"/>
      <c r="E109" s="167">
        <v>0</v>
      </c>
      <c r="F109" s="190"/>
      <c r="G109" s="190"/>
      <c r="H109" s="191"/>
      <c r="I109" s="214">
        <f>E109+'103-1'!I109</f>
        <v>0</v>
      </c>
      <c r="J109" s="228">
        <f t="shared" si="3"/>
        <v>0</v>
      </c>
      <c r="K109" s="249" t="s">
        <v>1306</v>
      </c>
      <c r="L109" s="14"/>
    </row>
    <row r="110" spans="1:12" ht="30" customHeight="1">
      <c r="A110" s="259" t="s">
        <v>1229</v>
      </c>
      <c r="B110" s="78" t="s">
        <v>28</v>
      </c>
      <c r="C110" s="16">
        <v>150000</v>
      </c>
      <c r="D110" s="48"/>
      <c r="E110" s="167">
        <v>0</v>
      </c>
      <c r="F110" s="190"/>
      <c r="G110" s="190"/>
      <c r="H110" s="191"/>
      <c r="I110" s="214">
        <f>E110+'103-1'!I110</f>
        <v>0</v>
      </c>
      <c r="J110" s="228">
        <f t="shared" si="3"/>
        <v>0</v>
      </c>
      <c r="K110" s="249" t="s">
        <v>29</v>
      </c>
      <c r="L110" s="14"/>
    </row>
    <row r="111" spans="1:12" ht="57.75" customHeight="1">
      <c r="A111" s="259" t="s">
        <v>1231</v>
      </c>
      <c r="B111" s="70" t="s">
        <v>30</v>
      </c>
      <c r="C111" s="16">
        <v>550000</v>
      </c>
      <c r="D111" s="48">
        <v>23241</v>
      </c>
      <c r="E111" s="167">
        <v>0</v>
      </c>
      <c r="F111" s="190"/>
      <c r="G111" s="190"/>
      <c r="H111" s="191"/>
      <c r="I111" s="214">
        <f>E111+'103-1'!I111</f>
        <v>23241</v>
      </c>
      <c r="J111" s="228">
        <f t="shared" si="3"/>
        <v>0.042256363636363634</v>
      </c>
      <c r="K111" s="255" t="s">
        <v>1372</v>
      </c>
      <c r="L111" s="14"/>
    </row>
    <row r="112" spans="1:12" ht="30" customHeight="1">
      <c r="A112" s="259" t="s">
        <v>1233</v>
      </c>
      <c r="B112" s="70" t="s">
        <v>31</v>
      </c>
      <c r="C112" s="16">
        <v>419000</v>
      </c>
      <c r="D112" s="109">
        <v>0</v>
      </c>
      <c r="E112" s="167">
        <v>3620</v>
      </c>
      <c r="F112" s="190"/>
      <c r="G112" s="190"/>
      <c r="H112" s="191"/>
      <c r="I112" s="214">
        <f>E112+'103-1'!I112</f>
        <v>3620</v>
      </c>
      <c r="J112" s="228">
        <f t="shared" si="3"/>
        <v>0.00863961813842482</v>
      </c>
      <c r="K112" s="249" t="s">
        <v>1359</v>
      </c>
      <c r="L112" s="14"/>
    </row>
    <row r="113" spans="1:12" ht="21" customHeight="1">
      <c r="A113" s="259" t="s">
        <v>1071</v>
      </c>
      <c r="B113" s="70" t="s">
        <v>32</v>
      </c>
      <c r="C113" s="16">
        <v>688000</v>
      </c>
      <c r="D113" s="109">
        <v>20000</v>
      </c>
      <c r="E113" s="167">
        <v>219015</v>
      </c>
      <c r="F113" s="190"/>
      <c r="G113" s="190"/>
      <c r="H113" s="191"/>
      <c r="I113" s="214">
        <f>E113+'103-1'!I113</f>
        <v>239015</v>
      </c>
      <c r="J113" s="228">
        <f t="shared" si="3"/>
        <v>0.347405523255814</v>
      </c>
      <c r="K113" s="255" t="s">
        <v>1372</v>
      </c>
      <c r="L113" s="14"/>
    </row>
    <row r="114" spans="1:12" ht="30" customHeight="1">
      <c r="A114" s="259" t="s">
        <v>1073</v>
      </c>
      <c r="B114" s="70" t="s">
        <v>33</v>
      </c>
      <c r="C114" s="16">
        <v>600000</v>
      </c>
      <c r="D114" s="109"/>
      <c r="E114" s="167">
        <v>0</v>
      </c>
      <c r="F114" s="190"/>
      <c r="G114" s="190"/>
      <c r="H114" s="191"/>
      <c r="I114" s="214">
        <f>E114+'103-1'!I114</f>
        <v>0</v>
      </c>
      <c r="J114" s="228">
        <f t="shared" si="3"/>
        <v>0</v>
      </c>
      <c r="K114" s="249" t="s">
        <v>1359</v>
      </c>
      <c r="L114" s="14"/>
    </row>
    <row r="115" spans="1:12" ht="21" customHeight="1">
      <c r="A115" s="259" t="s">
        <v>1075</v>
      </c>
      <c r="B115" s="70" t="s">
        <v>34</v>
      </c>
      <c r="C115" s="16">
        <v>10200000</v>
      </c>
      <c r="D115" s="109"/>
      <c r="E115" s="167">
        <v>2685631</v>
      </c>
      <c r="F115" s="190"/>
      <c r="G115" s="190"/>
      <c r="H115" s="191"/>
      <c r="I115" s="214">
        <f>E115+'103-1'!I115</f>
        <v>2685631</v>
      </c>
      <c r="J115" s="228">
        <f t="shared" si="3"/>
        <v>0.2632971568627451</v>
      </c>
      <c r="K115" s="249" t="s">
        <v>1306</v>
      </c>
      <c r="L115" s="14"/>
    </row>
    <row r="116" spans="1:12" ht="30" customHeight="1">
      <c r="A116" s="259" t="s">
        <v>1077</v>
      </c>
      <c r="B116" s="70" t="s">
        <v>35</v>
      </c>
      <c r="C116" s="16">
        <v>2834000</v>
      </c>
      <c r="D116" s="109"/>
      <c r="E116" s="167">
        <v>0</v>
      </c>
      <c r="F116" s="190"/>
      <c r="G116" s="190"/>
      <c r="H116" s="191"/>
      <c r="I116" s="214">
        <f>E116+'103-1'!I116</f>
        <v>0</v>
      </c>
      <c r="J116" s="228">
        <f t="shared" si="3"/>
        <v>0</v>
      </c>
      <c r="K116" s="249" t="s">
        <v>1359</v>
      </c>
      <c r="L116" s="14"/>
    </row>
    <row r="117" spans="1:12" ht="30" customHeight="1">
      <c r="A117" s="259" t="s">
        <v>1079</v>
      </c>
      <c r="B117" s="70" t="s">
        <v>36</v>
      </c>
      <c r="C117" s="16">
        <v>500000</v>
      </c>
      <c r="D117" s="109"/>
      <c r="E117" s="167">
        <v>0</v>
      </c>
      <c r="F117" s="190"/>
      <c r="G117" s="190"/>
      <c r="H117" s="191"/>
      <c r="I117" s="214">
        <f>E117+'103-1'!I117</f>
        <v>0</v>
      </c>
      <c r="J117" s="228">
        <f t="shared" si="3"/>
        <v>0</v>
      </c>
      <c r="K117" s="249" t="s">
        <v>1306</v>
      </c>
      <c r="L117" s="14"/>
    </row>
    <row r="118" spans="1:12" ht="30" customHeight="1">
      <c r="A118" s="259" t="s">
        <v>1081</v>
      </c>
      <c r="B118" s="70" t="s">
        <v>37</v>
      </c>
      <c r="C118" s="16">
        <v>80000</v>
      </c>
      <c r="D118" s="109"/>
      <c r="E118" s="167">
        <v>0</v>
      </c>
      <c r="F118" s="190"/>
      <c r="G118" s="190"/>
      <c r="H118" s="191"/>
      <c r="I118" s="214">
        <f>E118+'103-1'!I118</f>
        <v>0</v>
      </c>
      <c r="J118" s="228">
        <f t="shared" si="3"/>
        <v>0</v>
      </c>
      <c r="K118" s="249" t="s">
        <v>38</v>
      </c>
      <c r="L118" s="14"/>
    </row>
    <row r="119" spans="1:12" ht="16.5">
      <c r="A119" s="254"/>
      <c r="B119" s="72" t="s">
        <v>70</v>
      </c>
      <c r="C119" s="95">
        <f>SUM(C91:C118)</f>
        <v>95462000</v>
      </c>
      <c r="D119" s="57">
        <f>SUM(D91:D118)</f>
        <v>6637041</v>
      </c>
      <c r="E119" s="179">
        <f>SUM(E91:E118)</f>
        <v>15420697</v>
      </c>
      <c r="F119" s="230">
        <f>SUM(F91:F118)</f>
        <v>0</v>
      </c>
      <c r="G119" s="230">
        <f>SUM(G91:G118)</f>
        <v>0</v>
      </c>
      <c r="H119" s="231"/>
      <c r="I119" s="232">
        <f>SUM(I91:I118)</f>
        <v>22057738</v>
      </c>
      <c r="J119" s="229">
        <f t="shared" si="3"/>
        <v>0.23106301984035532</v>
      </c>
      <c r="K119" s="253"/>
      <c r="L119" s="14"/>
    </row>
    <row r="120" spans="1:12" ht="22.5" customHeight="1">
      <c r="A120" s="262"/>
      <c r="B120" s="246" t="s">
        <v>39</v>
      </c>
      <c r="C120" s="32"/>
      <c r="D120" s="46"/>
      <c r="E120" s="178"/>
      <c r="F120" s="225"/>
      <c r="G120" s="225"/>
      <c r="H120" s="226"/>
      <c r="I120" s="214"/>
      <c r="J120" s="227"/>
      <c r="K120" s="255"/>
      <c r="L120" s="14"/>
    </row>
    <row r="121" spans="1:12" ht="69.75" customHeight="1">
      <c r="A121" s="248" t="s">
        <v>1299</v>
      </c>
      <c r="B121" s="70" t="s">
        <v>40</v>
      </c>
      <c r="C121" s="19">
        <v>2000000</v>
      </c>
      <c r="D121" s="47">
        <v>421044</v>
      </c>
      <c r="E121" s="180">
        <v>509008</v>
      </c>
      <c r="F121" s="225"/>
      <c r="G121" s="225"/>
      <c r="H121" s="226"/>
      <c r="I121" s="214">
        <f>E121+'103-1'!I121</f>
        <v>930052</v>
      </c>
      <c r="J121" s="228">
        <f>I121/C121</f>
        <v>0.465026</v>
      </c>
      <c r="K121" s="249" t="s">
        <v>1306</v>
      </c>
      <c r="L121" s="14"/>
    </row>
    <row r="122" spans="1:12" ht="30.75" customHeight="1">
      <c r="A122" s="248" t="s">
        <v>1193</v>
      </c>
      <c r="B122" s="68" t="s">
        <v>41</v>
      </c>
      <c r="C122" s="40">
        <v>200000</v>
      </c>
      <c r="D122" s="50"/>
      <c r="E122" s="173">
        <v>0</v>
      </c>
      <c r="F122" s="212"/>
      <c r="G122" s="212"/>
      <c r="H122" s="213"/>
      <c r="I122" s="214">
        <f>E122+'103-1'!I122</f>
        <v>0</v>
      </c>
      <c r="J122" s="228">
        <f aca="true" t="shared" si="4" ref="J122:J132">I122/C122</f>
        <v>0</v>
      </c>
      <c r="K122" s="249" t="s">
        <v>1359</v>
      </c>
      <c r="L122" s="14"/>
    </row>
    <row r="123" spans="1:12" ht="30.75" customHeight="1">
      <c r="A123" s="248" t="s">
        <v>1195</v>
      </c>
      <c r="B123" s="68" t="s">
        <v>42</v>
      </c>
      <c r="C123" s="41">
        <v>2574000</v>
      </c>
      <c r="D123" s="162">
        <v>392864</v>
      </c>
      <c r="E123" s="173">
        <v>891422</v>
      </c>
      <c r="F123" s="212"/>
      <c r="G123" s="212"/>
      <c r="H123" s="213"/>
      <c r="I123" s="214">
        <f>E123+'103-1'!I123</f>
        <v>1284286</v>
      </c>
      <c r="J123" s="228">
        <f t="shared" si="4"/>
        <v>0.49894560994560994</v>
      </c>
      <c r="K123" s="249" t="s">
        <v>1359</v>
      </c>
      <c r="L123" s="14"/>
    </row>
    <row r="124" spans="1:12" ht="30.75" customHeight="1">
      <c r="A124" s="248" t="s">
        <v>1197</v>
      </c>
      <c r="B124" s="76" t="s">
        <v>43</v>
      </c>
      <c r="C124" s="35">
        <v>360000</v>
      </c>
      <c r="D124" s="52"/>
      <c r="E124" s="173">
        <v>0</v>
      </c>
      <c r="F124" s="212"/>
      <c r="G124" s="212"/>
      <c r="H124" s="213"/>
      <c r="I124" s="214">
        <f>E124+'103-1'!I124</f>
        <v>0</v>
      </c>
      <c r="J124" s="228">
        <f t="shared" si="4"/>
        <v>0</v>
      </c>
      <c r="K124" s="249" t="s">
        <v>1359</v>
      </c>
      <c r="L124" s="14"/>
    </row>
    <row r="125" spans="1:12" ht="30.75" customHeight="1">
      <c r="A125" s="248" t="s">
        <v>1199</v>
      </c>
      <c r="B125" s="76" t="s">
        <v>44</v>
      </c>
      <c r="C125" s="35">
        <v>80000</v>
      </c>
      <c r="D125" s="52"/>
      <c r="E125" s="173">
        <v>20000</v>
      </c>
      <c r="F125" s="212"/>
      <c r="G125" s="212"/>
      <c r="H125" s="213"/>
      <c r="I125" s="214">
        <f>E125+'103-1'!I125</f>
        <v>20000</v>
      </c>
      <c r="J125" s="228">
        <f t="shared" si="4"/>
        <v>0.25</v>
      </c>
      <c r="K125" s="249" t="s">
        <v>1359</v>
      </c>
      <c r="L125" s="14"/>
    </row>
    <row r="126" spans="1:12" ht="30.75" customHeight="1">
      <c r="A126" s="248" t="s">
        <v>1201</v>
      </c>
      <c r="B126" s="76" t="s">
        <v>45</v>
      </c>
      <c r="C126" s="35">
        <v>760000</v>
      </c>
      <c r="D126" s="52"/>
      <c r="E126" s="173">
        <v>0</v>
      </c>
      <c r="F126" s="212"/>
      <c r="G126" s="212"/>
      <c r="H126" s="213"/>
      <c r="I126" s="214">
        <f>E126+'103-1'!I126</f>
        <v>0</v>
      </c>
      <c r="J126" s="228">
        <f t="shared" si="4"/>
        <v>0</v>
      </c>
      <c r="K126" s="255" t="s">
        <v>1359</v>
      </c>
      <c r="L126" s="14"/>
    </row>
    <row r="127" spans="1:12" ht="30" customHeight="1">
      <c r="A127" s="248" t="s">
        <v>1203</v>
      </c>
      <c r="B127" s="70" t="s">
        <v>46</v>
      </c>
      <c r="C127" s="19">
        <v>760000</v>
      </c>
      <c r="D127" s="46"/>
      <c r="E127" s="167">
        <v>0</v>
      </c>
      <c r="F127" s="190"/>
      <c r="G127" s="190"/>
      <c r="H127" s="191"/>
      <c r="I127" s="214">
        <f>E127+'103-1'!I127</f>
        <v>0</v>
      </c>
      <c r="J127" s="228">
        <f t="shared" si="4"/>
        <v>0</v>
      </c>
      <c r="K127" s="249" t="s">
        <v>1359</v>
      </c>
      <c r="L127" s="14"/>
    </row>
    <row r="128" spans="1:12" ht="30.75" customHeight="1">
      <c r="A128" s="248" t="s">
        <v>1205</v>
      </c>
      <c r="B128" s="70" t="s">
        <v>47</v>
      </c>
      <c r="C128" s="19">
        <v>5000</v>
      </c>
      <c r="D128" s="46"/>
      <c r="E128" s="173">
        <v>0</v>
      </c>
      <c r="F128" s="212"/>
      <c r="G128" s="212"/>
      <c r="H128" s="213"/>
      <c r="I128" s="214">
        <f>E128+'103-1'!I128</f>
        <v>0</v>
      </c>
      <c r="J128" s="228">
        <f t="shared" si="4"/>
        <v>0</v>
      </c>
      <c r="K128" s="249" t="s">
        <v>38</v>
      </c>
      <c r="L128" s="14"/>
    </row>
    <row r="129" spans="1:12" ht="30" customHeight="1">
      <c r="A129" s="248" t="s">
        <v>1207</v>
      </c>
      <c r="B129" s="70" t="s">
        <v>48</v>
      </c>
      <c r="C129" s="19">
        <v>60000</v>
      </c>
      <c r="D129" s="46"/>
      <c r="E129" s="167">
        <v>0</v>
      </c>
      <c r="F129" s="190"/>
      <c r="G129" s="190"/>
      <c r="H129" s="191"/>
      <c r="I129" s="214">
        <f>E129+'103-1'!I129</f>
        <v>0</v>
      </c>
      <c r="J129" s="228">
        <f t="shared" si="4"/>
        <v>0</v>
      </c>
      <c r="K129" s="249" t="s">
        <v>1359</v>
      </c>
      <c r="L129" s="14"/>
    </row>
    <row r="130" spans="1:12" ht="30" customHeight="1">
      <c r="A130" s="248" t="s">
        <v>1209</v>
      </c>
      <c r="B130" s="70" t="s">
        <v>49</v>
      </c>
      <c r="C130" s="19">
        <v>50000</v>
      </c>
      <c r="D130" s="46"/>
      <c r="E130" s="167">
        <v>0</v>
      </c>
      <c r="F130" s="190"/>
      <c r="G130" s="190"/>
      <c r="H130" s="191"/>
      <c r="I130" s="214">
        <f>E130+'103-1'!I130</f>
        <v>0</v>
      </c>
      <c r="J130" s="228">
        <f t="shared" si="4"/>
        <v>0</v>
      </c>
      <c r="K130" s="249" t="s">
        <v>1359</v>
      </c>
      <c r="L130" s="14"/>
    </row>
    <row r="131" spans="1:12" ht="30" customHeight="1">
      <c r="A131" s="248" t="s">
        <v>1211</v>
      </c>
      <c r="B131" s="70" t="s">
        <v>50</v>
      </c>
      <c r="C131" s="19">
        <v>291000</v>
      </c>
      <c r="D131" s="47">
        <v>23000</v>
      </c>
      <c r="E131" s="167">
        <v>46450</v>
      </c>
      <c r="F131" s="190"/>
      <c r="G131" s="190"/>
      <c r="H131" s="191"/>
      <c r="I131" s="214">
        <f>E131+'103-1'!I131</f>
        <v>69450</v>
      </c>
      <c r="J131" s="228">
        <f t="shared" si="4"/>
        <v>0.238659793814433</v>
      </c>
      <c r="K131" s="249" t="s">
        <v>1359</v>
      </c>
      <c r="L131" s="14"/>
    </row>
    <row r="132" spans="1:12" ht="16.5">
      <c r="A132" s="263"/>
      <c r="B132" s="74" t="s">
        <v>70</v>
      </c>
      <c r="C132" s="33">
        <f>SUM(C121:C131)</f>
        <v>7140000</v>
      </c>
      <c r="D132" s="57">
        <f>SUM(D121:D131)</f>
        <v>836908</v>
      </c>
      <c r="E132" s="171">
        <f>SUM(E121:E131)</f>
        <v>1466880</v>
      </c>
      <c r="F132" s="205">
        <f>SUM(F121:F131)</f>
        <v>0</v>
      </c>
      <c r="G132" s="205">
        <f>SUM(G121:G131)</f>
        <v>0</v>
      </c>
      <c r="H132" s="206"/>
      <c r="I132" s="207">
        <f>SUM(I121:I131)</f>
        <v>2303788</v>
      </c>
      <c r="J132" s="229">
        <f t="shared" si="4"/>
        <v>0.3226593837535014</v>
      </c>
      <c r="K132" s="253"/>
      <c r="L132" s="14"/>
    </row>
    <row r="133" spans="1:12" ht="24.75" customHeight="1">
      <c r="A133" s="264"/>
      <c r="B133" s="246" t="s">
        <v>51</v>
      </c>
      <c r="C133" s="18"/>
      <c r="D133" s="46"/>
      <c r="E133" s="178"/>
      <c r="F133" s="208"/>
      <c r="G133" s="225"/>
      <c r="H133" s="226"/>
      <c r="I133" s="210"/>
      <c r="J133" s="227"/>
      <c r="K133" s="255"/>
      <c r="L133" s="14"/>
    </row>
    <row r="134" spans="1:12" ht="30" customHeight="1">
      <c r="A134" s="248" t="s">
        <v>1299</v>
      </c>
      <c r="B134" s="68" t="s">
        <v>52</v>
      </c>
      <c r="C134" s="35">
        <v>150000</v>
      </c>
      <c r="D134" s="43">
        <v>0</v>
      </c>
      <c r="E134" s="167">
        <v>0</v>
      </c>
      <c r="F134" s="190"/>
      <c r="G134" s="190"/>
      <c r="H134" s="191"/>
      <c r="I134" s="192">
        <f>E134+'103-1'!I134</f>
        <v>0</v>
      </c>
      <c r="J134" s="193">
        <f>I134/C134</f>
        <v>0</v>
      </c>
      <c r="K134" s="249" t="s">
        <v>1359</v>
      </c>
      <c r="L134" s="14"/>
    </row>
    <row r="135" spans="1:12" ht="30.75" customHeight="1">
      <c r="A135" s="248" t="s">
        <v>1193</v>
      </c>
      <c r="B135" s="68" t="s">
        <v>53</v>
      </c>
      <c r="C135" s="56">
        <v>400000</v>
      </c>
      <c r="D135" s="43">
        <v>0</v>
      </c>
      <c r="E135" s="167">
        <v>0</v>
      </c>
      <c r="F135" s="190"/>
      <c r="G135" s="190"/>
      <c r="H135" s="191"/>
      <c r="I135" s="192">
        <f>E135+'103-1'!I135</f>
        <v>0</v>
      </c>
      <c r="J135" s="193">
        <f aca="true" t="shared" si="5" ref="J135:J143">I135/C135</f>
        <v>0</v>
      </c>
      <c r="K135" s="249" t="s">
        <v>1359</v>
      </c>
      <c r="L135" s="14"/>
    </row>
    <row r="136" spans="1:12" ht="30.75" customHeight="1">
      <c r="A136" s="248" t="s">
        <v>1195</v>
      </c>
      <c r="B136" s="70" t="s">
        <v>54</v>
      </c>
      <c r="C136" s="165">
        <v>900000</v>
      </c>
      <c r="D136" s="48">
        <v>200000</v>
      </c>
      <c r="E136" s="167">
        <v>249199</v>
      </c>
      <c r="F136" s="190"/>
      <c r="G136" s="190"/>
      <c r="H136" s="191"/>
      <c r="I136" s="192">
        <f>E136+'103-1'!I136</f>
        <v>449199</v>
      </c>
      <c r="J136" s="193">
        <f t="shared" si="5"/>
        <v>0.49911</v>
      </c>
      <c r="K136" s="249" t="s">
        <v>1359</v>
      </c>
      <c r="L136" s="14"/>
    </row>
    <row r="137" spans="1:11" ht="30" customHeight="1">
      <c r="A137" s="248" t="s">
        <v>1197</v>
      </c>
      <c r="B137" s="70" t="s">
        <v>55</v>
      </c>
      <c r="C137" s="163">
        <v>944000</v>
      </c>
      <c r="D137" s="164">
        <v>92624</v>
      </c>
      <c r="E137" s="181">
        <v>130563</v>
      </c>
      <c r="F137" s="233"/>
      <c r="G137" s="233"/>
      <c r="H137" s="234"/>
      <c r="I137" s="192">
        <f>E137+'103-1'!I137</f>
        <v>223187</v>
      </c>
      <c r="J137" s="193">
        <f t="shared" si="5"/>
        <v>0.23642690677966102</v>
      </c>
      <c r="K137" s="249" t="s">
        <v>1359</v>
      </c>
    </row>
    <row r="138" spans="1:12" ht="30.75" customHeight="1">
      <c r="A138" s="248" t="s">
        <v>1199</v>
      </c>
      <c r="B138" s="70" t="s">
        <v>56</v>
      </c>
      <c r="C138" s="166">
        <v>1882000</v>
      </c>
      <c r="D138" s="47">
        <v>181709</v>
      </c>
      <c r="E138" s="167">
        <v>160508</v>
      </c>
      <c r="F138" s="190"/>
      <c r="G138" s="190"/>
      <c r="H138" s="191"/>
      <c r="I138" s="192">
        <f>E138+'103-1'!I138</f>
        <v>342217</v>
      </c>
      <c r="J138" s="193">
        <f t="shared" si="5"/>
        <v>0.18183687566418705</v>
      </c>
      <c r="K138" s="249" t="s">
        <v>1359</v>
      </c>
      <c r="L138" s="14"/>
    </row>
    <row r="139" spans="1:12" ht="30.75" customHeight="1">
      <c r="A139" s="248" t="s">
        <v>1201</v>
      </c>
      <c r="B139" s="70" t="s">
        <v>57</v>
      </c>
      <c r="C139" s="166">
        <v>1724000</v>
      </c>
      <c r="D139" s="47">
        <v>0</v>
      </c>
      <c r="E139" s="167">
        <v>82894</v>
      </c>
      <c r="F139" s="190"/>
      <c r="G139" s="190"/>
      <c r="H139" s="191"/>
      <c r="I139" s="192">
        <f>E139+'103-1'!I139</f>
        <v>82894</v>
      </c>
      <c r="J139" s="193">
        <f t="shared" si="5"/>
        <v>0.048082366589327144</v>
      </c>
      <c r="K139" s="249" t="s">
        <v>1359</v>
      </c>
      <c r="L139" s="14"/>
    </row>
    <row r="140" spans="1:12" ht="30" customHeight="1">
      <c r="A140" s="248" t="s">
        <v>1203</v>
      </c>
      <c r="B140" s="70" t="s">
        <v>58</v>
      </c>
      <c r="C140" s="19">
        <v>1343000</v>
      </c>
      <c r="D140" s="47">
        <v>278222</v>
      </c>
      <c r="E140" s="173">
        <v>296215</v>
      </c>
      <c r="F140" s="225"/>
      <c r="G140" s="225"/>
      <c r="H140" s="226"/>
      <c r="I140" s="192">
        <f>E140+'103-1'!I140</f>
        <v>574437</v>
      </c>
      <c r="J140" s="193">
        <f t="shared" si="5"/>
        <v>0.42772673119880866</v>
      </c>
      <c r="K140" s="249" t="s">
        <v>1359</v>
      </c>
      <c r="L140" s="14"/>
    </row>
    <row r="141" spans="1:12" ht="36.75" customHeight="1">
      <c r="A141" s="248" t="s">
        <v>79</v>
      </c>
      <c r="B141" s="70" t="s">
        <v>80</v>
      </c>
      <c r="C141" s="19"/>
      <c r="D141" s="47"/>
      <c r="E141" s="173"/>
      <c r="F141" s="225"/>
      <c r="G141" s="225"/>
      <c r="H141" s="226"/>
      <c r="I141" s="192"/>
      <c r="J141" s="193"/>
      <c r="K141" s="249" t="s">
        <v>81</v>
      </c>
      <c r="L141" s="14"/>
    </row>
    <row r="142" spans="1:12" s="108" customFormat="1" ht="18.75" customHeight="1">
      <c r="A142" s="256"/>
      <c r="B142" s="74" t="s">
        <v>1172</v>
      </c>
      <c r="C142" s="270">
        <f>SUM(C134:C140)</f>
        <v>7343000</v>
      </c>
      <c r="D142" s="269">
        <f>SUM(D134:D140)</f>
        <v>752555</v>
      </c>
      <c r="E142" s="271">
        <f>SUM(E134:E140)</f>
        <v>919379</v>
      </c>
      <c r="F142" s="272">
        <f>SUM(F134:F140)</f>
        <v>0</v>
      </c>
      <c r="G142" s="272">
        <f>SUM(G134:G140)</f>
        <v>0</v>
      </c>
      <c r="H142" s="273"/>
      <c r="I142" s="274">
        <f>SUM(I134:I140)</f>
        <v>1671934</v>
      </c>
      <c r="J142" s="275">
        <f t="shared" si="5"/>
        <v>0.2276908620454855</v>
      </c>
      <c r="K142" s="276"/>
      <c r="L142" s="107"/>
    </row>
    <row r="143" spans="1:12" s="108" customFormat="1" ht="23.25" customHeight="1">
      <c r="A143" s="875" t="s">
        <v>71</v>
      </c>
      <c r="B143" s="876"/>
      <c r="C143" s="266">
        <f>C142+C132+C119+C89+C48+C38</f>
        <v>260000000</v>
      </c>
      <c r="D143" s="266">
        <f>D142+D132+D119+D89+D48+D38</f>
        <v>17806510</v>
      </c>
      <c r="E143" s="235">
        <f>E142+E132+E119+E89+E48+E38</f>
        <v>50289219</v>
      </c>
      <c r="F143" s="235">
        <f>F142+F132+F119+F89+F48+F38</f>
        <v>0</v>
      </c>
      <c r="G143" s="235">
        <f>G142+G132+G119+G89+G48+G38</f>
        <v>0</v>
      </c>
      <c r="H143" s="236" t="s">
        <v>1155</v>
      </c>
      <c r="I143" s="237">
        <f>I38+I48+I89+I119+I132+I142</f>
        <v>68095729</v>
      </c>
      <c r="J143" s="238">
        <f t="shared" si="5"/>
        <v>0.26190665</v>
      </c>
      <c r="K143" s="265"/>
      <c r="L143" s="107"/>
    </row>
    <row r="144" spans="1:12" s="244" customFormat="1" ht="24.75" customHeight="1">
      <c r="A144" s="862" t="s">
        <v>59</v>
      </c>
      <c r="B144" s="862"/>
      <c r="C144" s="862"/>
      <c r="D144" s="862"/>
      <c r="E144" s="862"/>
      <c r="F144" s="862"/>
      <c r="G144" s="862"/>
      <c r="H144" s="862"/>
      <c r="I144" s="862"/>
      <c r="J144" s="862"/>
      <c r="K144" s="862"/>
      <c r="L144" s="245"/>
    </row>
    <row r="145" spans="1:12" ht="16.5">
      <c r="A145" s="5" t="s">
        <v>1156</v>
      </c>
      <c r="B145" s="5"/>
      <c r="C145" s="5"/>
      <c r="D145" s="5"/>
      <c r="E145" s="5"/>
      <c r="F145" s="182"/>
      <c r="G145" s="182"/>
      <c r="H145" s="183"/>
      <c r="I145" s="183"/>
      <c r="J145" s="182"/>
      <c r="L145" s="14"/>
    </row>
    <row r="146" spans="1:12" s="244" customFormat="1" ht="22.5" customHeight="1">
      <c r="A146" s="854" t="s">
        <v>75</v>
      </c>
      <c r="B146" s="854"/>
      <c r="C146" s="854"/>
      <c r="D146" s="854"/>
      <c r="E146" s="854"/>
      <c r="F146" s="854"/>
      <c r="G146" s="854"/>
      <c r="H146" s="854"/>
      <c r="I146" s="854"/>
      <c r="J146" s="854"/>
      <c r="K146" s="854"/>
      <c r="L146" s="245"/>
    </row>
    <row r="147" spans="1:12" s="244" customFormat="1" ht="23.25" customHeight="1">
      <c r="A147" s="854" t="s">
        <v>60</v>
      </c>
      <c r="B147" s="854"/>
      <c r="C147" s="854"/>
      <c r="D147" s="854"/>
      <c r="E147" s="854"/>
      <c r="F147" s="854"/>
      <c r="G147" s="854"/>
      <c r="H147" s="854"/>
      <c r="I147" s="854"/>
      <c r="J147" s="854"/>
      <c r="K147" s="854"/>
      <c r="L147" s="245"/>
    </row>
    <row r="148" spans="1:12" ht="26.25" customHeight="1">
      <c r="A148" s="8" t="s">
        <v>61</v>
      </c>
      <c r="B148" s="8"/>
      <c r="C148" s="8"/>
      <c r="D148" s="8"/>
      <c r="E148" s="8"/>
      <c r="F148" s="184"/>
      <c r="G148" s="184"/>
      <c r="H148" s="239"/>
      <c r="I148" s="184"/>
      <c r="J148" s="184"/>
      <c r="K148" s="60"/>
      <c r="L148" s="14"/>
    </row>
    <row r="149" spans="1:12" s="244" customFormat="1" ht="28.5" customHeight="1">
      <c r="A149" s="864" t="s">
        <v>76</v>
      </c>
      <c r="B149" s="864"/>
      <c r="C149" s="864"/>
      <c r="D149" s="864"/>
      <c r="E149" s="864"/>
      <c r="F149" s="864"/>
      <c r="G149" s="864"/>
      <c r="H149" s="864"/>
      <c r="I149" s="864"/>
      <c r="J149" s="864"/>
      <c r="K149" s="864"/>
      <c r="L149" s="245"/>
    </row>
    <row r="150" spans="1:12" s="244" customFormat="1" ht="38.25" customHeight="1">
      <c r="A150" s="856" t="s">
        <v>77</v>
      </c>
      <c r="B150" s="864"/>
      <c r="C150" s="864"/>
      <c r="D150" s="864"/>
      <c r="E150" s="864"/>
      <c r="F150" s="864"/>
      <c r="G150" s="864"/>
      <c r="H150" s="864"/>
      <c r="I150" s="864"/>
      <c r="J150" s="864"/>
      <c r="K150" s="864"/>
      <c r="L150" s="245"/>
    </row>
    <row r="151" spans="1:12" ht="16.5">
      <c r="A151" s="5" t="s">
        <v>62</v>
      </c>
      <c r="B151" s="5"/>
      <c r="C151" s="5"/>
      <c r="D151" s="5"/>
      <c r="E151" s="5"/>
      <c r="F151" s="5" t="s">
        <v>1159</v>
      </c>
      <c r="G151" s="182"/>
      <c r="H151" s="183"/>
      <c r="J151" s="182"/>
      <c r="L151" s="14"/>
    </row>
    <row r="152" spans="1:12" ht="16.5">
      <c r="A152" s="5" t="s">
        <v>63</v>
      </c>
      <c r="B152" s="5"/>
      <c r="C152" s="5"/>
      <c r="D152" s="5"/>
      <c r="E152" s="5"/>
      <c r="F152" s="5" t="s">
        <v>1160</v>
      </c>
      <c r="G152" s="182"/>
      <c r="H152" s="183"/>
      <c r="J152" s="182"/>
      <c r="L152" s="14"/>
    </row>
    <row r="153" spans="1:12" ht="16.5">
      <c r="A153" s="5" t="s">
        <v>64</v>
      </c>
      <c r="B153" s="5"/>
      <c r="C153" s="5"/>
      <c r="D153" s="5"/>
      <c r="E153" s="5"/>
      <c r="F153" s="182"/>
      <c r="G153" s="182"/>
      <c r="H153" s="183"/>
      <c r="J153" s="182"/>
      <c r="L153" s="14"/>
    </row>
    <row r="154" spans="1:11" s="23" customFormat="1" ht="27.75" customHeight="1">
      <c r="A154" s="865" t="s">
        <v>65</v>
      </c>
      <c r="B154" s="865"/>
      <c r="C154" s="1"/>
      <c r="D154" s="4"/>
      <c r="E154" s="3"/>
      <c r="F154" s="239"/>
      <c r="G154" s="240"/>
      <c r="H154" s="241"/>
      <c r="I154" s="242"/>
      <c r="J154" s="243"/>
      <c r="K154" s="59"/>
    </row>
    <row r="155" spans="1:12" ht="23.25" customHeight="1">
      <c r="A155" s="5"/>
      <c r="B155" s="5"/>
      <c r="C155" s="5"/>
      <c r="D155" s="5"/>
      <c r="E155" s="5"/>
      <c r="F155" s="182"/>
      <c r="G155" s="182"/>
      <c r="H155" s="183"/>
      <c r="J155" s="182"/>
      <c r="L155" s="14"/>
    </row>
    <row r="156" spans="1:12" ht="16.5">
      <c r="A156" s="5" t="s">
        <v>1162</v>
      </c>
      <c r="B156" s="5"/>
      <c r="C156" s="5"/>
      <c r="D156" s="5"/>
      <c r="E156" s="5"/>
      <c r="F156" s="5" t="s">
        <v>1163</v>
      </c>
      <c r="G156" s="182"/>
      <c r="H156" s="183"/>
      <c r="J156" s="182"/>
      <c r="L156" s="14"/>
    </row>
    <row r="157" spans="1:12" ht="16.5">
      <c r="A157" s="5" t="s">
        <v>1160</v>
      </c>
      <c r="B157" s="5"/>
      <c r="C157" s="5"/>
      <c r="D157" s="5"/>
      <c r="E157" s="5"/>
      <c r="F157" s="5" t="s">
        <v>1291</v>
      </c>
      <c r="G157" s="182"/>
      <c r="H157" s="183"/>
      <c r="J157" s="182"/>
      <c r="L157" s="14"/>
    </row>
    <row r="158" spans="1:12" s="244" customFormat="1" ht="27.75" customHeight="1" hidden="1">
      <c r="A158" s="864" t="s">
        <v>66</v>
      </c>
      <c r="B158" s="864"/>
      <c r="C158" s="864"/>
      <c r="D158" s="864"/>
      <c r="E158" s="864"/>
      <c r="F158" s="864"/>
      <c r="G158" s="864"/>
      <c r="H158" s="864"/>
      <c r="I158" s="864"/>
      <c r="J158" s="864"/>
      <c r="K158" s="864"/>
      <c r="L158" s="245"/>
    </row>
    <row r="159" spans="1:12" s="244" customFormat="1" ht="16.5">
      <c r="A159" s="24"/>
      <c r="B159" s="24"/>
      <c r="C159" s="24"/>
      <c r="D159" s="24"/>
      <c r="E159" s="24"/>
      <c r="F159" s="24"/>
      <c r="G159" s="24"/>
      <c r="H159" s="25"/>
      <c r="I159" s="24"/>
      <c r="J159" s="24"/>
      <c r="K159" s="62"/>
      <c r="L159" s="245"/>
    </row>
    <row r="160" spans="1:12" s="244" customFormat="1" ht="16.5">
      <c r="A160" s="24"/>
      <c r="B160" s="24"/>
      <c r="C160" s="24"/>
      <c r="D160" s="24"/>
      <c r="E160" s="24"/>
      <c r="F160" s="24"/>
      <c r="G160" s="24"/>
      <c r="H160" s="25"/>
      <c r="I160" s="24"/>
      <c r="J160" s="24"/>
      <c r="K160" s="62"/>
      <c r="L160" s="245"/>
    </row>
    <row r="161" spans="1:12" s="244" customFormat="1" ht="16.5">
      <c r="A161" s="24"/>
      <c r="B161" s="24"/>
      <c r="C161" s="24"/>
      <c r="D161" s="24"/>
      <c r="E161" s="24"/>
      <c r="F161" s="24"/>
      <c r="G161" s="24"/>
      <c r="H161" s="25"/>
      <c r="I161" s="24"/>
      <c r="J161" s="24"/>
      <c r="K161" s="62"/>
      <c r="L161" s="245"/>
    </row>
    <row r="162" spans="1:12" s="244" customFormat="1" ht="16.5">
      <c r="A162" s="24"/>
      <c r="B162" s="24"/>
      <c r="C162" s="24"/>
      <c r="D162" s="24"/>
      <c r="E162" s="24"/>
      <c r="F162" s="24"/>
      <c r="G162" s="24"/>
      <c r="H162" s="25"/>
      <c r="I162" s="24"/>
      <c r="J162" s="24"/>
      <c r="K162" s="62"/>
      <c r="L162" s="245"/>
    </row>
    <row r="163" spans="1:12" s="244" customFormat="1" ht="16.5">
      <c r="A163" s="24"/>
      <c r="B163" s="24"/>
      <c r="C163" s="24"/>
      <c r="D163" s="24"/>
      <c r="E163" s="24"/>
      <c r="F163" s="24"/>
      <c r="G163" s="24"/>
      <c r="H163" s="25"/>
      <c r="I163" s="24"/>
      <c r="J163" s="24"/>
      <c r="K163" s="62"/>
      <c r="L163" s="245"/>
    </row>
    <row r="164" spans="1:12" s="244" customFormat="1" ht="16.5">
      <c r="A164" s="24"/>
      <c r="B164" s="24"/>
      <c r="C164" s="24"/>
      <c r="D164" s="24"/>
      <c r="E164" s="24"/>
      <c r="F164" s="24"/>
      <c r="G164" s="24"/>
      <c r="H164" s="25"/>
      <c r="I164" s="24"/>
      <c r="J164" s="24"/>
      <c r="K164" s="62"/>
      <c r="L164" s="245"/>
    </row>
    <row r="165" spans="1:12" s="244" customFormat="1" ht="16.5">
      <c r="A165" s="24"/>
      <c r="B165" s="24"/>
      <c r="C165" s="24"/>
      <c r="D165" s="24"/>
      <c r="E165" s="24"/>
      <c r="F165" s="24"/>
      <c r="G165" s="24"/>
      <c r="H165" s="25"/>
      <c r="I165" s="24"/>
      <c r="J165" s="24"/>
      <c r="K165" s="62"/>
      <c r="L165" s="245"/>
    </row>
    <row r="166" spans="1:12" s="244" customFormat="1" ht="16.5">
      <c r="A166" s="24"/>
      <c r="B166" s="24"/>
      <c r="C166" s="24"/>
      <c r="D166" s="24"/>
      <c r="E166" s="24"/>
      <c r="F166" s="24"/>
      <c r="G166" s="24"/>
      <c r="H166" s="25"/>
      <c r="I166" s="24"/>
      <c r="J166" s="24"/>
      <c r="K166" s="62"/>
      <c r="L166" s="245"/>
    </row>
    <row r="167" spans="1:12" s="244" customFormat="1" ht="16.5">
      <c r="A167" s="24"/>
      <c r="B167" s="24"/>
      <c r="C167" s="24"/>
      <c r="D167" s="24"/>
      <c r="E167" s="24"/>
      <c r="F167" s="24"/>
      <c r="G167" s="24"/>
      <c r="H167" s="25"/>
      <c r="I167" s="24"/>
      <c r="J167" s="24"/>
      <c r="K167" s="62"/>
      <c r="L167" s="245"/>
    </row>
    <row r="168" spans="1:12" s="244" customFormat="1" ht="16.5">
      <c r="A168" s="24"/>
      <c r="B168" s="24"/>
      <c r="C168" s="24"/>
      <c r="D168" s="24"/>
      <c r="E168" s="24"/>
      <c r="F168" s="24"/>
      <c r="G168" s="24"/>
      <c r="H168" s="25"/>
      <c r="I168" s="24"/>
      <c r="J168" s="24"/>
      <c r="K168" s="62"/>
      <c r="L168" s="245"/>
    </row>
    <row r="169" spans="1:12" s="244" customFormat="1" ht="16.5">
      <c r="A169" s="24"/>
      <c r="B169" s="24"/>
      <c r="C169" s="24"/>
      <c r="D169" s="24"/>
      <c r="E169" s="24"/>
      <c r="F169" s="24"/>
      <c r="G169" s="24"/>
      <c r="H169" s="25"/>
      <c r="I169" s="24"/>
      <c r="J169" s="24"/>
      <c r="K169" s="62"/>
      <c r="L169" s="245"/>
    </row>
    <row r="170" spans="1:12" s="244" customFormat="1" ht="16.5">
      <c r="A170" s="24"/>
      <c r="B170" s="24"/>
      <c r="C170" s="24"/>
      <c r="D170" s="24"/>
      <c r="E170" s="24"/>
      <c r="F170" s="24"/>
      <c r="G170" s="24"/>
      <c r="H170" s="25"/>
      <c r="I170" s="24"/>
      <c r="J170" s="24"/>
      <c r="K170" s="62"/>
      <c r="L170" s="245"/>
    </row>
    <row r="171" spans="1:12" s="244" customFormat="1" ht="16.5">
      <c r="A171" s="24"/>
      <c r="B171" s="24"/>
      <c r="C171" s="24"/>
      <c r="D171" s="24"/>
      <c r="E171" s="24"/>
      <c r="F171" s="24"/>
      <c r="G171" s="24"/>
      <c r="H171" s="25"/>
      <c r="I171" s="24"/>
      <c r="J171" s="24"/>
      <c r="K171" s="62"/>
      <c r="L171" s="245"/>
    </row>
    <row r="172" spans="1:12" s="244" customFormat="1" ht="16.5">
      <c r="A172" s="24"/>
      <c r="B172" s="24"/>
      <c r="C172" s="24"/>
      <c r="D172" s="24"/>
      <c r="E172" s="24"/>
      <c r="F172" s="24"/>
      <c r="G172" s="24"/>
      <c r="H172" s="25"/>
      <c r="I172" s="24"/>
      <c r="J172" s="24"/>
      <c r="K172" s="62"/>
      <c r="L172" s="245"/>
    </row>
    <row r="173" spans="1:12" s="244" customFormat="1" ht="16.5">
      <c r="A173" s="24"/>
      <c r="B173" s="24"/>
      <c r="C173" s="24"/>
      <c r="D173" s="24"/>
      <c r="E173" s="24"/>
      <c r="F173" s="24"/>
      <c r="G173" s="24"/>
      <c r="H173" s="25"/>
      <c r="I173" s="24"/>
      <c r="J173" s="24"/>
      <c r="K173" s="62"/>
      <c r="L173" s="245"/>
    </row>
    <row r="174" spans="1:12" s="244" customFormat="1" ht="16.5">
      <c r="A174" s="24"/>
      <c r="B174" s="24"/>
      <c r="C174" s="24"/>
      <c r="D174" s="24"/>
      <c r="E174" s="24"/>
      <c r="F174" s="24"/>
      <c r="G174" s="24"/>
      <c r="H174" s="25"/>
      <c r="I174" s="24"/>
      <c r="J174" s="24"/>
      <c r="K174" s="62"/>
      <c r="L174" s="245"/>
    </row>
    <row r="175" spans="1:12" s="244" customFormat="1" ht="16.5">
      <c r="A175" s="24"/>
      <c r="B175" s="24"/>
      <c r="C175" s="24"/>
      <c r="D175" s="24"/>
      <c r="E175" s="24"/>
      <c r="F175" s="24"/>
      <c r="G175" s="24"/>
      <c r="H175" s="25"/>
      <c r="I175" s="24"/>
      <c r="J175" s="24"/>
      <c r="K175" s="62"/>
      <c r="L175" s="245"/>
    </row>
    <row r="176" spans="1:12" s="244" customFormat="1" ht="16.5">
      <c r="A176" s="24"/>
      <c r="B176" s="24"/>
      <c r="C176" s="24"/>
      <c r="D176" s="24"/>
      <c r="E176" s="24"/>
      <c r="F176" s="24"/>
      <c r="G176" s="24"/>
      <c r="H176" s="25"/>
      <c r="I176" s="24"/>
      <c r="J176" s="24"/>
      <c r="K176" s="62"/>
      <c r="L176" s="245"/>
    </row>
    <row r="177" spans="1:12" s="244" customFormat="1" ht="16.5">
      <c r="A177" s="24"/>
      <c r="B177" s="24"/>
      <c r="C177" s="24"/>
      <c r="D177" s="24"/>
      <c r="E177" s="24"/>
      <c r="F177" s="24"/>
      <c r="G177" s="24"/>
      <c r="H177" s="25"/>
      <c r="I177" s="24"/>
      <c r="J177" s="24"/>
      <c r="K177" s="62"/>
      <c r="L177" s="245"/>
    </row>
    <row r="178" spans="1:12" s="244" customFormat="1" ht="16.5">
      <c r="A178" s="24"/>
      <c r="B178" s="24"/>
      <c r="C178" s="24"/>
      <c r="D178" s="24"/>
      <c r="E178" s="24"/>
      <c r="F178" s="24"/>
      <c r="G178" s="24"/>
      <c r="H178" s="25"/>
      <c r="I178" s="24"/>
      <c r="J178" s="24"/>
      <c r="K178" s="62"/>
      <c r="L178" s="245"/>
    </row>
    <row r="179" spans="1:12" ht="16.5">
      <c r="A179" s="244"/>
      <c r="B179" s="244"/>
      <c r="C179" s="244"/>
      <c r="D179" s="244"/>
      <c r="E179" s="244"/>
      <c r="L179" s="14"/>
    </row>
    <row r="180" ht="16.5">
      <c r="L180" s="14"/>
    </row>
    <row r="181" ht="16.5">
      <c r="L181" s="14"/>
    </row>
    <row r="182" ht="16.5">
      <c r="L182" s="14"/>
    </row>
    <row r="183" ht="16.5">
      <c r="L183" s="14"/>
    </row>
    <row r="184" ht="16.5">
      <c r="L184" s="14"/>
    </row>
    <row r="185" ht="16.5">
      <c r="L185" s="14"/>
    </row>
    <row r="186" ht="16.5">
      <c r="L186" s="14"/>
    </row>
    <row r="187" ht="16.5">
      <c r="L187" s="14"/>
    </row>
    <row r="188" ht="16.5">
      <c r="L188" s="14"/>
    </row>
  </sheetData>
  <mergeCells count="23">
    <mergeCell ref="A150:K150"/>
    <mergeCell ref="A154:B154"/>
    <mergeCell ref="A158:K158"/>
    <mergeCell ref="A144:K144"/>
    <mergeCell ref="A146:K146"/>
    <mergeCell ref="A147:K147"/>
    <mergeCell ref="A149:K149"/>
    <mergeCell ref="A15:B15"/>
    <mergeCell ref="A39:B39"/>
    <mergeCell ref="A49:B49"/>
    <mergeCell ref="A143:B143"/>
    <mergeCell ref="A11:K11"/>
    <mergeCell ref="A12:K12"/>
    <mergeCell ref="H13:K13"/>
    <mergeCell ref="A14:B14"/>
    <mergeCell ref="A5:K5"/>
    <mergeCell ref="A7:K7"/>
    <mergeCell ref="A8:I8"/>
    <mergeCell ref="A9:K9"/>
    <mergeCell ref="A1:K1"/>
    <mergeCell ref="A2:K2"/>
    <mergeCell ref="A3:K3"/>
    <mergeCell ref="A4:K4"/>
  </mergeCells>
  <printOptions/>
  <pageMargins left="0.53" right="0.19" top="0.85" bottom="0.27" header="0.77" footer="0.2"/>
  <pageSetup horizontalDpi="600" verticalDpi="600" orientation="portrait" paperSize="9" r:id="rId3"/>
  <headerFooter alignWithMargins="0">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dimension ref="A1:M180"/>
  <sheetViews>
    <sheetView view="pageBreakPreview" zoomScaleSheetLayoutView="100" workbookViewId="0" topLeftCell="G128">
      <selection activeCell="M134" sqref="M134:M139"/>
    </sheetView>
  </sheetViews>
  <sheetFormatPr defaultColWidth="9.00390625" defaultRowHeight="16.5"/>
  <cols>
    <col min="1" max="1" width="3.125" style="6" customWidth="1"/>
    <col min="2" max="2" width="34.25390625" style="6" customWidth="1"/>
    <col min="3" max="3" width="11.125" style="6" customWidth="1"/>
    <col min="4" max="4" width="10.375" style="24" customWidth="1"/>
    <col min="5" max="5" width="10.25390625" style="6" customWidth="1"/>
    <col min="6" max="6" width="10.125" style="6" customWidth="1"/>
    <col min="7" max="7" width="10.875" style="24" customWidth="1"/>
    <col min="8" max="8" width="9.375" style="24" customWidth="1"/>
    <col min="9" max="9" width="3.00390625" style="25" customWidth="1"/>
    <col min="10" max="10" width="11.375" style="24" customWidth="1"/>
    <col min="11" max="11" width="7.50390625" style="24" customWidth="1"/>
    <col min="12" max="12" width="19.375" style="59" customWidth="1"/>
    <col min="13" max="13" width="7.625" style="282" customWidth="1"/>
    <col min="14" max="16384" width="9.00390625" style="6" customWidth="1"/>
  </cols>
  <sheetData>
    <row r="1" spans="1:13" s="7" customFormat="1" ht="21">
      <c r="A1" s="885" t="s">
        <v>187</v>
      </c>
      <c r="B1" s="885"/>
      <c r="C1" s="886"/>
      <c r="D1" s="886"/>
      <c r="E1" s="886"/>
      <c r="F1" s="886"/>
      <c r="G1" s="886"/>
      <c r="H1" s="886"/>
      <c r="I1" s="886"/>
      <c r="J1" s="886"/>
      <c r="K1" s="886"/>
      <c r="L1" s="886"/>
      <c r="M1" s="282"/>
    </row>
    <row r="2" spans="1:13" s="7" customFormat="1" ht="21">
      <c r="A2" s="887" t="s">
        <v>1285</v>
      </c>
      <c r="B2" s="887"/>
      <c r="C2" s="886"/>
      <c r="D2" s="886"/>
      <c r="E2" s="886"/>
      <c r="F2" s="886"/>
      <c r="G2" s="886"/>
      <c r="H2" s="886"/>
      <c r="I2" s="886"/>
      <c r="J2" s="886"/>
      <c r="K2" s="886"/>
      <c r="L2" s="886"/>
      <c r="M2" s="282"/>
    </row>
    <row r="3" spans="1:13" s="7" customFormat="1" ht="19.5">
      <c r="A3" s="867" t="s">
        <v>82</v>
      </c>
      <c r="B3" s="867"/>
      <c r="C3" s="848"/>
      <c r="D3" s="848"/>
      <c r="E3" s="848"/>
      <c r="F3" s="848"/>
      <c r="G3" s="848"/>
      <c r="H3" s="848"/>
      <c r="I3" s="848"/>
      <c r="J3" s="848"/>
      <c r="K3" s="848"/>
      <c r="L3" s="848"/>
      <c r="M3" s="282"/>
    </row>
    <row r="4" spans="1:13" s="244" customFormat="1" ht="30" customHeight="1">
      <c r="A4" s="854" t="s">
        <v>68</v>
      </c>
      <c r="B4" s="854"/>
      <c r="C4" s="854"/>
      <c r="D4" s="854"/>
      <c r="E4" s="854"/>
      <c r="F4" s="854"/>
      <c r="G4" s="854"/>
      <c r="H4" s="854"/>
      <c r="I4" s="854"/>
      <c r="J4" s="854"/>
      <c r="K4" s="854"/>
      <c r="L4" s="854"/>
      <c r="M4" s="59"/>
    </row>
    <row r="5" spans="1:13" s="244" customFormat="1" ht="19.5" customHeight="1">
      <c r="A5" s="856" t="s">
        <v>88</v>
      </c>
      <c r="B5" s="864"/>
      <c r="C5" s="864"/>
      <c r="D5" s="864"/>
      <c r="E5" s="864"/>
      <c r="F5" s="864"/>
      <c r="G5" s="864"/>
      <c r="H5" s="864"/>
      <c r="I5" s="864"/>
      <c r="J5" s="864"/>
      <c r="K5" s="864"/>
      <c r="L5" s="864"/>
      <c r="M5" s="59"/>
    </row>
    <row r="6" spans="1:13" ht="14.25">
      <c r="A6" s="5" t="s">
        <v>1178</v>
      </c>
      <c r="B6" s="5"/>
      <c r="C6" s="5"/>
      <c r="D6" s="182"/>
      <c r="E6" s="5"/>
      <c r="F6" s="5"/>
      <c r="G6" s="182"/>
      <c r="H6" s="182"/>
      <c r="I6" s="183"/>
      <c r="J6" s="182"/>
      <c r="K6" s="182"/>
      <c r="M6" s="59"/>
    </row>
    <row r="7" spans="1:13" s="244" customFormat="1" ht="19.5" customHeight="1">
      <c r="A7" s="854" t="s">
        <v>72</v>
      </c>
      <c r="B7" s="854"/>
      <c r="C7" s="855"/>
      <c r="D7" s="855"/>
      <c r="E7" s="855"/>
      <c r="F7" s="855"/>
      <c r="G7" s="855"/>
      <c r="H7" s="855"/>
      <c r="I7" s="855"/>
      <c r="J7" s="855"/>
      <c r="K7" s="855"/>
      <c r="L7" s="855"/>
      <c r="M7" s="59"/>
    </row>
    <row r="8" spans="1:13" ht="19.5" customHeight="1">
      <c r="A8" s="856" t="s">
        <v>1293</v>
      </c>
      <c r="B8" s="856"/>
      <c r="C8" s="856"/>
      <c r="D8" s="856"/>
      <c r="E8" s="856"/>
      <c r="F8" s="856"/>
      <c r="G8" s="856"/>
      <c r="H8" s="856"/>
      <c r="I8" s="856"/>
      <c r="J8" s="856"/>
      <c r="K8" s="184"/>
      <c r="L8" s="60"/>
      <c r="M8" s="59"/>
    </row>
    <row r="9" spans="1:13" s="244" customFormat="1" ht="19.5" customHeight="1">
      <c r="A9" s="854" t="s">
        <v>89</v>
      </c>
      <c r="B9" s="854"/>
      <c r="C9" s="854"/>
      <c r="D9" s="854"/>
      <c r="E9" s="854"/>
      <c r="F9" s="854"/>
      <c r="G9" s="854"/>
      <c r="H9" s="854"/>
      <c r="I9" s="854"/>
      <c r="J9" s="854"/>
      <c r="K9" s="854"/>
      <c r="L9" s="854"/>
      <c r="M9" s="59"/>
    </row>
    <row r="10" spans="1:13" ht="19.5" customHeight="1">
      <c r="A10" s="5" t="s">
        <v>1180</v>
      </c>
      <c r="B10" s="5"/>
      <c r="C10" s="5"/>
      <c r="D10" s="182"/>
      <c r="E10" s="5"/>
      <c r="F10" s="5"/>
      <c r="G10" s="182"/>
      <c r="H10" s="182"/>
      <c r="I10" s="183"/>
      <c r="J10" s="182"/>
      <c r="K10" s="182"/>
      <c r="M10" s="59"/>
    </row>
    <row r="11" spans="1:13" s="244" customFormat="1" ht="19.5" customHeight="1">
      <c r="A11" s="854" t="s">
        <v>1294</v>
      </c>
      <c r="B11" s="854"/>
      <c r="C11" s="855"/>
      <c r="D11" s="855"/>
      <c r="E11" s="855"/>
      <c r="F11" s="855"/>
      <c r="G11" s="855"/>
      <c r="H11" s="855"/>
      <c r="I11" s="855"/>
      <c r="J11" s="855"/>
      <c r="K11" s="855"/>
      <c r="L11" s="855"/>
      <c r="M11" s="59"/>
    </row>
    <row r="12" spans="1:13" s="244" customFormat="1" ht="19.5" customHeight="1">
      <c r="A12" s="854" t="s">
        <v>78</v>
      </c>
      <c r="B12" s="854"/>
      <c r="C12" s="854"/>
      <c r="D12" s="854"/>
      <c r="E12" s="854"/>
      <c r="F12" s="854"/>
      <c r="G12" s="854"/>
      <c r="H12" s="854"/>
      <c r="I12" s="854"/>
      <c r="J12" s="854"/>
      <c r="K12" s="854"/>
      <c r="L12" s="854"/>
      <c r="M12" s="366"/>
    </row>
    <row r="13" spans="1:13" s="244" customFormat="1" ht="16.5">
      <c r="A13" s="9" t="s">
        <v>1181</v>
      </c>
      <c r="B13" s="2"/>
      <c r="C13" s="2"/>
      <c r="D13" s="183"/>
      <c r="E13" s="2"/>
      <c r="F13" s="2"/>
      <c r="G13" s="183"/>
      <c r="H13" s="183"/>
      <c r="I13" s="857" t="s">
        <v>1182</v>
      </c>
      <c r="J13" s="857"/>
      <c r="K13" s="857"/>
      <c r="L13" s="857"/>
      <c r="M13" s="59"/>
    </row>
    <row r="14" spans="1:13" ht="35.25" customHeight="1">
      <c r="A14" s="858" t="s">
        <v>1183</v>
      </c>
      <c r="B14" s="859"/>
      <c r="C14" s="10" t="s">
        <v>1295</v>
      </c>
      <c r="D14" s="12" t="s">
        <v>87</v>
      </c>
      <c r="E14" s="11" t="s">
        <v>1296</v>
      </c>
      <c r="F14" s="12" t="s">
        <v>1297</v>
      </c>
      <c r="G14" s="12" t="s">
        <v>1288</v>
      </c>
      <c r="H14" s="12" t="s">
        <v>1289</v>
      </c>
      <c r="I14" s="185"/>
      <c r="J14" s="267" t="s">
        <v>74</v>
      </c>
      <c r="K14" s="440" t="s">
        <v>1290</v>
      </c>
      <c r="L14" s="13" t="s">
        <v>1259</v>
      </c>
      <c r="M14" s="423" t="s">
        <v>83</v>
      </c>
    </row>
    <row r="15" spans="1:13" ht="13.5" customHeight="1">
      <c r="A15" s="888" t="s">
        <v>1298</v>
      </c>
      <c r="B15" s="889"/>
      <c r="C15" s="289"/>
      <c r="D15" s="306"/>
      <c r="E15" s="290"/>
      <c r="F15" s="291"/>
      <c r="G15" s="292"/>
      <c r="H15" s="292"/>
      <c r="I15" s="293"/>
      <c r="J15" s="294"/>
      <c r="K15" s="441"/>
      <c r="L15" s="443"/>
      <c r="M15" s="424"/>
    </row>
    <row r="16" spans="1:13" ht="30" customHeight="1">
      <c r="A16" s="248" t="s">
        <v>1299</v>
      </c>
      <c r="B16" s="68" t="s">
        <v>1300</v>
      </c>
      <c r="C16" s="35">
        <v>3000000</v>
      </c>
      <c r="D16" s="43"/>
      <c r="E16" s="277">
        <v>0</v>
      </c>
      <c r="F16" s="279">
        <v>560746</v>
      </c>
      <c r="G16" s="288">
        <v>333164</v>
      </c>
      <c r="H16" s="192"/>
      <c r="I16" s="191"/>
      <c r="J16" s="192">
        <f>SUM(E16:H16)</f>
        <v>893910</v>
      </c>
      <c r="K16" s="193">
        <f>J16/C16</f>
        <v>0.29797</v>
      </c>
      <c r="L16" s="351" t="s">
        <v>90</v>
      </c>
      <c r="M16" s="425" t="s">
        <v>183</v>
      </c>
    </row>
    <row r="17" spans="1:13" ht="30" customHeight="1">
      <c r="A17" s="248" t="s">
        <v>1193</v>
      </c>
      <c r="B17" s="68" t="s">
        <v>1302</v>
      </c>
      <c r="C17" s="36">
        <v>1500000</v>
      </c>
      <c r="D17" s="44"/>
      <c r="E17" s="283">
        <v>0</v>
      </c>
      <c r="F17" s="279">
        <v>727333</v>
      </c>
      <c r="G17" s="288">
        <v>642394</v>
      </c>
      <c r="H17" s="192"/>
      <c r="I17" s="191"/>
      <c r="J17" s="192">
        <f aca="true" t="shared" si="0" ref="J17:J37">SUM(E17:H17)</f>
        <v>1369727</v>
      </c>
      <c r="K17" s="193">
        <f aca="true" t="shared" si="1" ref="K17:K38">J17/C17</f>
        <v>0.9131513333333333</v>
      </c>
      <c r="L17" s="351" t="s">
        <v>168</v>
      </c>
      <c r="M17" s="425" t="s">
        <v>91</v>
      </c>
    </row>
    <row r="18" spans="1:13" ht="30" customHeight="1">
      <c r="A18" s="248" t="s">
        <v>1195</v>
      </c>
      <c r="B18" s="68" t="s">
        <v>1303</v>
      </c>
      <c r="C18" s="35">
        <v>10000000</v>
      </c>
      <c r="D18" s="43"/>
      <c r="E18" s="277">
        <v>3532500</v>
      </c>
      <c r="F18" s="279">
        <v>5064500</v>
      </c>
      <c r="G18" s="288">
        <v>629500</v>
      </c>
      <c r="H18" s="192"/>
      <c r="I18" s="191"/>
      <c r="J18" s="192">
        <f t="shared" si="0"/>
        <v>9226500</v>
      </c>
      <c r="K18" s="193">
        <f t="shared" si="1"/>
        <v>0.92265</v>
      </c>
      <c r="L18" s="352" t="s">
        <v>169</v>
      </c>
      <c r="M18" s="425" t="s">
        <v>92</v>
      </c>
    </row>
    <row r="19" spans="1:13" ht="32.25" customHeight="1">
      <c r="A19" s="248" t="s">
        <v>1197</v>
      </c>
      <c r="B19" s="68" t="s">
        <v>1305</v>
      </c>
      <c r="C19" s="37">
        <v>1000000</v>
      </c>
      <c r="D19" s="45"/>
      <c r="E19" s="284">
        <v>0</v>
      </c>
      <c r="F19" s="279">
        <v>0</v>
      </c>
      <c r="G19" s="288">
        <v>119840</v>
      </c>
      <c r="H19" s="192"/>
      <c r="I19" s="191"/>
      <c r="J19" s="192">
        <f t="shared" si="0"/>
        <v>119840</v>
      </c>
      <c r="K19" s="193">
        <f t="shared" si="1"/>
        <v>0.11984</v>
      </c>
      <c r="L19" s="351" t="s">
        <v>170</v>
      </c>
      <c r="M19" s="425" t="s">
        <v>94</v>
      </c>
    </row>
    <row r="20" spans="1:13" ht="24.75" customHeight="1">
      <c r="A20" s="248" t="s">
        <v>1199</v>
      </c>
      <c r="B20" s="68" t="s">
        <v>1307</v>
      </c>
      <c r="C20" s="37">
        <v>720000</v>
      </c>
      <c r="D20" s="45"/>
      <c r="E20" s="284">
        <v>0</v>
      </c>
      <c r="F20" s="279">
        <v>90000</v>
      </c>
      <c r="G20" s="288">
        <v>12000</v>
      </c>
      <c r="H20" s="192"/>
      <c r="I20" s="191"/>
      <c r="J20" s="192">
        <f t="shared" si="0"/>
        <v>102000</v>
      </c>
      <c r="K20" s="193">
        <f t="shared" si="1"/>
        <v>0.14166666666666666</v>
      </c>
      <c r="L20" s="351" t="s">
        <v>170</v>
      </c>
      <c r="M20" s="425" t="s">
        <v>95</v>
      </c>
    </row>
    <row r="21" spans="1:13" ht="24.75" customHeight="1">
      <c r="A21" s="248" t="s">
        <v>1201</v>
      </c>
      <c r="B21" s="68" t="s">
        <v>1308</v>
      </c>
      <c r="C21" s="35">
        <v>185000</v>
      </c>
      <c r="D21" s="43"/>
      <c r="E21" s="277">
        <v>0</v>
      </c>
      <c r="F21" s="279">
        <v>0</v>
      </c>
      <c r="G21" s="288"/>
      <c r="H21" s="192"/>
      <c r="I21" s="191"/>
      <c r="J21" s="192">
        <f t="shared" si="0"/>
        <v>0</v>
      </c>
      <c r="K21" s="193">
        <f t="shared" si="1"/>
        <v>0</v>
      </c>
      <c r="L21" s="351" t="s">
        <v>170</v>
      </c>
      <c r="M21" s="425" t="s">
        <v>96</v>
      </c>
    </row>
    <row r="22" spans="1:13" ht="24.75" customHeight="1">
      <c r="A22" s="248" t="s">
        <v>1203</v>
      </c>
      <c r="B22" s="68" t="s">
        <v>1309</v>
      </c>
      <c r="C22" s="35">
        <v>600000</v>
      </c>
      <c r="D22" s="43"/>
      <c r="E22" s="277">
        <v>6500</v>
      </c>
      <c r="F22" s="279">
        <v>0</v>
      </c>
      <c r="G22" s="288">
        <v>127216</v>
      </c>
      <c r="H22" s="192"/>
      <c r="I22" s="191"/>
      <c r="J22" s="192">
        <f t="shared" si="0"/>
        <v>133716</v>
      </c>
      <c r="K22" s="193">
        <f t="shared" si="1"/>
        <v>0.22286</v>
      </c>
      <c r="L22" s="351" t="s">
        <v>171</v>
      </c>
      <c r="M22" s="425" t="s">
        <v>97</v>
      </c>
    </row>
    <row r="23" spans="1:13" ht="24.75" customHeight="1">
      <c r="A23" s="257" t="s">
        <v>1205</v>
      </c>
      <c r="B23" s="85" t="s">
        <v>1311</v>
      </c>
      <c r="C23" s="86">
        <v>200000</v>
      </c>
      <c r="D23" s="87"/>
      <c r="E23" s="285"/>
      <c r="F23" s="280">
        <v>0</v>
      </c>
      <c r="G23" s="369"/>
      <c r="H23" s="196"/>
      <c r="I23" s="195"/>
      <c r="J23" s="196">
        <f t="shared" si="0"/>
        <v>0</v>
      </c>
      <c r="K23" s="197">
        <f t="shared" si="1"/>
        <v>0</v>
      </c>
      <c r="L23" s="353" t="s">
        <v>170</v>
      </c>
      <c r="M23" s="426" t="s">
        <v>98</v>
      </c>
    </row>
    <row r="24" spans="1:13" ht="25.5" customHeight="1">
      <c r="A24" s="248" t="s">
        <v>1207</v>
      </c>
      <c r="B24" s="68" t="s">
        <v>1312</v>
      </c>
      <c r="C24" s="35">
        <v>1500000</v>
      </c>
      <c r="D24" s="43"/>
      <c r="E24" s="277">
        <v>15000</v>
      </c>
      <c r="F24" s="279">
        <v>20000</v>
      </c>
      <c r="G24" s="288">
        <v>23237</v>
      </c>
      <c r="H24" s="192"/>
      <c r="I24" s="191"/>
      <c r="J24" s="192">
        <f t="shared" si="0"/>
        <v>58237</v>
      </c>
      <c r="K24" s="193">
        <f t="shared" si="1"/>
        <v>0.03882466666666667</v>
      </c>
      <c r="L24" s="351" t="s">
        <v>172</v>
      </c>
      <c r="M24" s="425" t="s">
        <v>99</v>
      </c>
    </row>
    <row r="25" spans="1:13" ht="30" customHeight="1">
      <c r="A25" s="251" t="s">
        <v>1209</v>
      </c>
      <c r="B25" s="68" t="s">
        <v>1313</v>
      </c>
      <c r="C25" s="35">
        <v>600000</v>
      </c>
      <c r="D25" s="43"/>
      <c r="E25" s="277">
        <v>0</v>
      </c>
      <c r="F25" s="279">
        <v>0</v>
      </c>
      <c r="G25" s="288">
        <v>100000</v>
      </c>
      <c r="H25" s="192"/>
      <c r="I25" s="191"/>
      <c r="J25" s="192">
        <f t="shared" si="0"/>
        <v>100000</v>
      </c>
      <c r="K25" s="193">
        <f t="shared" si="1"/>
        <v>0.16666666666666666</v>
      </c>
      <c r="L25" s="351" t="s">
        <v>170</v>
      </c>
      <c r="M25" s="426" t="s">
        <v>100</v>
      </c>
    </row>
    <row r="26" spans="1:13" ht="25.5" customHeight="1">
      <c r="A26" s="251" t="s">
        <v>1211</v>
      </c>
      <c r="B26" s="68" t="s">
        <v>1314</v>
      </c>
      <c r="C26" s="35">
        <v>700000</v>
      </c>
      <c r="D26" s="43"/>
      <c r="E26" s="277">
        <v>0</v>
      </c>
      <c r="F26" s="279">
        <v>0</v>
      </c>
      <c r="G26" s="288">
        <v>50000</v>
      </c>
      <c r="H26" s="192"/>
      <c r="I26" s="191"/>
      <c r="J26" s="192">
        <f t="shared" si="0"/>
        <v>50000</v>
      </c>
      <c r="K26" s="193">
        <f t="shared" si="1"/>
        <v>0.07142857142857142</v>
      </c>
      <c r="L26" s="351" t="s">
        <v>172</v>
      </c>
      <c r="M26" s="425" t="s">
        <v>101</v>
      </c>
    </row>
    <row r="27" spans="1:13" ht="25.5" customHeight="1">
      <c r="A27" s="251" t="s">
        <v>1213</v>
      </c>
      <c r="B27" s="68" t="s">
        <v>1315</v>
      </c>
      <c r="C27" s="37">
        <v>550000</v>
      </c>
      <c r="D27" s="45"/>
      <c r="E27" s="277">
        <v>0</v>
      </c>
      <c r="F27" s="279">
        <v>37000</v>
      </c>
      <c r="G27" s="288"/>
      <c r="H27" s="192"/>
      <c r="I27" s="191"/>
      <c r="J27" s="192">
        <f t="shared" si="0"/>
        <v>37000</v>
      </c>
      <c r="K27" s="193">
        <f t="shared" si="1"/>
        <v>0.06727272727272728</v>
      </c>
      <c r="L27" s="351" t="s">
        <v>102</v>
      </c>
      <c r="M27" s="425" t="s">
        <v>184</v>
      </c>
    </row>
    <row r="28" spans="1:13" ht="25.5" customHeight="1">
      <c r="A28" s="251" t="s">
        <v>1215</v>
      </c>
      <c r="B28" s="68" t="s">
        <v>1316</v>
      </c>
      <c r="C28" s="35">
        <v>900000</v>
      </c>
      <c r="D28" s="43"/>
      <c r="E28" s="277">
        <v>0</v>
      </c>
      <c r="F28" s="279">
        <v>0</v>
      </c>
      <c r="G28" s="288"/>
      <c r="H28" s="192"/>
      <c r="I28" s="191"/>
      <c r="J28" s="192">
        <f t="shared" si="0"/>
        <v>0</v>
      </c>
      <c r="K28" s="193">
        <f t="shared" si="1"/>
        <v>0</v>
      </c>
      <c r="L28" s="351" t="s">
        <v>172</v>
      </c>
      <c r="M28" s="425" t="s">
        <v>103</v>
      </c>
    </row>
    <row r="29" spans="1:13" ht="25.5" customHeight="1">
      <c r="A29" s="251" t="s">
        <v>1217</v>
      </c>
      <c r="B29" s="68" t="s">
        <v>1317</v>
      </c>
      <c r="C29" s="35">
        <v>1800000</v>
      </c>
      <c r="D29" s="43"/>
      <c r="E29" s="277">
        <v>0</v>
      </c>
      <c r="F29" s="279">
        <v>0</v>
      </c>
      <c r="G29" s="288">
        <v>325252</v>
      </c>
      <c r="H29" s="192"/>
      <c r="I29" s="191"/>
      <c r="J29" s="192">
        <f t="shared" si="0"/>
        <v>325252</v>
      </c>
      <c r="K29" s="193">
        <f t="shared" si="1"/>
        <v>0.18069555555555555</v>
      </c>
      <c r="L29" s="351" t="s">
        <v>170</v>
      </c>
      <c r="M29" s="425"/>
    </row>
    <row r="30" spans="1:13" ht="25.5" customHeight="1">
      <c r="A30" s="251" t="s">
        <v>1219</v>
      </c>
      <c r="B30" s="68" t="s">
        <v>1318</v>
      </c>
      <c r="C30" s="35">
        <v>300000</v>
      </c>
      <c r="D30" s="43"/>
      <c r="E30" s="277">
        <v>0</v>
      </c>
      <c r="F30" s="279">
        <v>0</v>
      </c>
      <c r="G30" s="288"/>
      <c r="H30" s="192"/>
      <c r="I30" s="191"/>
      <c r="J30" s="192">
        <f>SUM(E30:H30)</f>
        <v>0</v>
      </c>
      <c r="K30" s="193">
        <f t="shared" si="1"/>
        <v>0</v>
      </c>
      <c r="L30" s="351" t="s">
        <v>170</v>
      </c>
      <c r="M30" s="425"/>
    </row>
    <row r="31" spans="1:13" ht="25.5" customHeight="1">
      <c r="A31" s="251" t="s">
        <v>1221</v>
      </c>
      <c r="B31" s="68" t="s">
        <v>1319</v>
      </c>
      <c r="C31" s="35">
        <v>200000</v>
      </c>
      <c r="D31" s="43"/>
      <c r="E31" s="277">
        <v>0</v>
      </c>
      <c r="F31" s="279">
        <v>0</v>
      </c>
      <c r="G31" s="288"/>
      <c r="H31" s="192"/>
      <c r="I31" s="191"/>
      <c r="J31" s="192">
        <f t="shared" si="0"/>
        <v>0</v>
      </c>
      <c r="K31" s="193">
        <f t="shared" si="1"/>
        <v>0</v>
      </c>
      <c r="L31" s="351" t="s">
        <v>170</v>
      </c>
      <c r="M31" s="425" t="s">
        <v>104</v>
      </c>
    </row>
    <row r="32" spans="1:13" ht="25.5" customHeight="1">
      <c r="A32" s="251" t="s">
        <v>1223</v>
      </c>
      <c r="B32" s="68" t="s">
        <v>1320</v>
      </c>
      <c r="C32" s="35">
        <v>1200000</v>
      </c>
      <c r="D32" s="43"/>
      <c r="E32" s="277">
        <v>0</v>
      </c>
      <c r="F32" s="279">
        <v>317669</v>
      </c>
      <c r="G32" s="288">
        <v>317159</v>
      </c>
      <c r="H32" s="192"/>
      <c r="I32" s="191"/>
      <c r="J32" s="192">
        <f t="shared" si="0"/>
        <v>634828</v>
      </c>
      <c r="K32" s="193">
        <f t="shared" si="1"/>
        <v>0.5290233333333333</v>
      </c>
      <c r="L32" s="351" t="s">
        <v>172</v>
      </c>
      <c r="M32" s="425" t="s">
        <v>105</v>
      </c>
    </row>
    <row r="33" spans="1:13" ht="35.25" customHeight="1">
      <c r="A33" s="251" t="s">
        <v>1225</v>
      </c>
      <c r="B33" s="68" t="s">
        <v>1321</v>
      </c>
      <c r="C33" s="166">
        <v>710000</v>
      </c>
      <c r="D33" s="288"/>
      <c r="E33" s="317">
        <v>420000</v>
      </c>
      <c r="F33" s="279">
        <v>0</v>
      </c>
      <c r="G33" s="288">
        <v>290000</v>
      </c>
      <c r="H33" s="192"/>
      <c r="I33" s="191"/>
      <c r="J33" s="192">
        <f t="shared" si="0"/>
        <v>710000</v>
      </c>
      <c r="K33" s="193">
        <f t="shared" si="1"/>
        <v>1</v>
      </c>
      <c r="L33" s="351" t="s">
        <v>168</v>
      </c>
      <c r="M33" s="425" t="s">
        <v>106</v>
      </c>
    </row>
    <row r="34" spans="1:13" ht="35.25" customHeight="1">
      <c r="A34" s="251" t="s">
        <v>1227</v>
      </c>
      <c r="B34" s="68" t="s">
        <v>1322</v>
      </c>
      <c r="C34" s="35">
        <v>900000</v>
      </c>
      <c r="D34" s="43"/>
      <c r="E34" s="277"/>
      <c r="F34" s="279">
        <v>0</v>
      </c>
      <c r="G34" s="288">
        <v>426191</v>
      </c>
      <c r="H34" s="192"/>
      <c r="I34" s="191"/>
      <c r="J34" s="192">
        <f t="shared" si="0"/>
        <v>426191</v>
      </c>
      <c r="K34" s="193">
        <f t="shared" si="1"/>
        <v>0.47354555555555555</v>
      </c>
      <c r="L34" s="351" t="s">
        <v>173</v>
      </c>
      <c r="M34" s="427"/>
    </row>
    <row r="35" spans="1:13" ht="35.25" customHeight="1">
      <c r="A35" s="251" t="s">
        <v>1229</v>
      </c>
      <c r="B35" s="68" t="s">
        <v>1324</v>
      </c>
      <c r="C35" s="35">
        <v>900000</v>
      </c>
      <c r="D35" s="43"/>
      <c r="E35" s="277"/>
      <c r="F35" s="279">
        <v>0</v>
      </c>
      <c r="G35" s="288">
        <v>401996</v>
      </c>
      <c r="H35" s="192"/>
      <c r="I35" s="191"/>
      <c r="J35" s="192">
        <f t="shared" si="0"/>
        <v>401996</v>
      </c>
      <c r="K35" s="193">
        <f t="shared" si="1"/>
        <v>0.44666222222222224</v>
      </c>
      <c r="L35" s="351" t="s">
        <v>173</v>
      </c>
      <c r="M35" s="427"/>
    </row>
    <row r="36" spans="1:13" ht="35.25" customHeight="1">
      <c r="A36" s="251" t="s">
        <v>1231</v>
      </c>
      <c r="B36" s="68" t="s">
        <v>1325</v>
      </c>
      <c r="C36" s="35">
        <v>3000000</v>
      </c>
      <c r="D36" s="43"/>
      <c r="E36" s="277"/>
      <c r="F36" s="279">
        <v>0</v>
      </c>
      <c r="G36" s="288">
        <v>3300</v>
      </c>
      <c r="H36" s="192"/>
      <c r="I36" s="191"/>
      <c r="J36" s="192">
        <f t="shared" si="0"/>
        <v>3300</v>
      </c>
      <c r="K36" s="193">
        <f t="shared" si="1"/>
        <v>0.0011</v>
      </c>
      <c r="L36" s="351" t="s">
        <v>173</v>
      </c>
      <c r="M36" s="428" t="e">
        <f>K36/H36</f>
        <v>#DIV/0!</v>
      </c>
    </row>
    <row r="37" spans="1:13" ht="35.25" customHeight="1">
      <c r="A37" s="251" t="s">
        <v>1233</v>
      </c>
      <c r="B37" s="70" t="s">
        <v>1326</v>
      </c>
      <c r="C37" s="166">
        <v>37000</v>
      </c>
      <c r="D37" s="288"/>
      <c r="E37" s="317"/>
      <c r="F37" s="279">
        <v>9543</v>
      </c>
      <c r="G37" s="288">
        <v>11607</v>
      </c>
      <c r="H37" s="192"/>
      <c r="I37" s="191"/>
      <c r="J37" s="192">
        <f t="shared" si="0"/>
        <v>21150</v>
      </c>
      <c r="K37" s="193">
        <f t="shared" si="1"/>
        <v>0.5716216216216217</v>
      </c>
      <c r="L37" s="351" t="s">
        <v>168</v>
      </c>
      <c r="M37" s="427"/>
    </row>
    <row r="38" spans="1:13" ht="18.75" customHeight="1">
      <c r="A38" s="295"/>
      <c r="B38" s="296" t="s">
        <v>70</v>
      </c>
      <c r="C38" s="320">
        <f>SUM(C16:C37)</f>
        <v>30502000</v>
      </c>
      <c r="D38" s="321"/>
      <c r="E38" s="318">
        <f>SUM(E16:E37)</f>
        <v>3974000</v>
      </c>
      <c r="F38" s="322">
        <f>SUM(F16:F37)</f>
        <v>6826791</v>
      </c>
      <c r="G38" s="354">
        <f>SUM(G16:G37)</f>
        <v>3812856</v>
      </c>
      <c r="H38" s="323">
        <f>SUM(H16:H37)</f>
        <v>0</v>
      </c>
      <c r="I38" s="324"/>
      <c r="J38" s="323">
        <f>SUM(J16:J37)</f>
        <v>14613647</v>
      </c>
      <c r="K38" s="297">
        <f t="shared" si="1"/>
        <v>0.4791045505212773</v>
      </c>
      <c r="L38" s="355"/>
      <c r="M38" s="429"/>
    </row>
    <row r="39" spans="1:13" ht="21.75" customHeight="1">
      <c r="A39" s="890" t="s">
        <v>1327</v>
      </c>
      <c r="B39" s="891"/>
      <c r="C39" s="301"/>
      <c r="D39" s="307"/>
      <c r="E39" s="325"/>
      <c r="F39" s="298"/>
      <c r="G39" s="356"/>
      <c r="H39" s="299"/>
      <c r="I39" s="300"/>
      <c r="J39" s="299"/>
      <c r="K39" s="301"/>
      <c r="L39" s="357"/>
      <c r="M39" s="430" t="s">
        <v>107</v>
      </c>
    </row>
    <row r="40" spans="1:13" s="104" customFormat="1" ht="44.25" customHeight="1">
      <c r="A40" s="257" t="s">
        <v>1299</v>
      </c>
      <c r="B40" s="85" t="s">
        <v>1328</v>
      </c>
      <c r="C40" s="86">
        <v>2500000</v>
      </c>
      <c r="D40" s="87"/>
      <c r="E40" s="285">
        <v>29484</v>
      </c>
      <c r="F40" s="280">
        <v>494629</v>
      </c>
      <c r="G40" s="369">
        <v>298465</v>
      </c>
      <c r="H40" s="196"/>
      <c r="I40" s="195"/>
      <c r="J40" s="196">
        <f>SUM(E40:H40)</f>
        <v>822578</v>
      </c>
      <c r="K40" s="197">
        <f>J40/C40</f>
        <v>0.3290312</v>
      </c>
      <c r="L40" s="353" t="s">
        <v>170</v>
      </c>
      <c r="M40" s="426" t="s">
        <v>108</v>
      </c>
    </row>
    <row r="41" spans="1:13" ht="30" customHeight="1">
      <c r="A41" s="257" t="s">
        <v>1329</v>
      </c>
      <c r="B41" s="85" t="s">
        <v>1330</v>
      </c>
      <c r="C41" s="86">
        <v>200000</v>
      </c>
      <c r="D41" s="87"/>
      <c r="E41" s="285"/>
      <c r="F41" s="280">
        <v>0</v>
      </c>
      <c r="G41" s="369">
        <v>20000</v>
      </c>
      <c r="H41" s="196"/>
      <c r="I41" s="195"/>
      <c r="J41" s="196">
        <f aca="true" t="shared" si="2" ref="J41:J47">SUM(E41:H41)</f>
        <v>20000</v>
      </c>
      <c r="K41" s="197">
        <f aca="true" t="shared" si="3" ref="K41:K48">J41/C41</f>
        <v>0.1</v>
      </c>
      <c r="L41" s="353" t="s">
        <v>170</v>
      </c>
      <c r="M41" s="426" t="s">
        <v>109</v>
      </c>
    </row>
    <row r="42" spans="1:13" ht="42.75" customHeight="1">
      <c r="A42" s="248" t="s">
        <v>1195</v>
      </c>
      <c r="B42" s="68" t="s">
        <v>1331</v>
      </c>
      <c r="C42" s="35">
        <v>300000</v>
      </c>
      <c r="D42" s="43"/>
      <c r="E42" s="277"/>
      <c r="F42" s="279">
        <v>0</v>
      </c>
      <c r="G42" s="288"/>
      <c r="H42" s="192"/>
      <c r="I42" s="191"/>
      <c r="J42" s="192">
        <f t="shared" si="2"/>
        <v>0</v>
      </c>
      <c r="K42" s="193">
        <f t="shared" si="3"/>
        <v>0</v>
      </c>
      <c r="L42" s="351" t="s">
        <v>170</v>
      </c>
      <c r="M42" s="425" t="s">
        <v>110</v>
      </c>
    </row>
    <row r="43" spans="1:13" ht="30" customHeight="1">
      <c r="A43" s="248" t="s">
        <v>1197</v>
      </c>
      <c r="B43" s="68" t="s">
        <v>1332</v>
      </c>
      <c r="C43" s="35">
        <v>400000</v>
      </c>
      <c r="D43" s="43"/>
      <c r="E43" s="277">
        <v>70000</v>
      </c>
      <c r="F43" s="279">
        <v>30000</v>
      </c>
      <c r="G43" s="288">
        <v>88000</v>
      </c>
      <c r="H43" s="192"/>
      <c r="I43" s="191"/>
      <c r="J43" s="192">
        <f t="shared" si="2"/>
        <v>188000</v>
      </c>
      <c r="K43" s="193">
        <f t="shared" si="3"/>
        <v>0.47</v>
      </c>
      <c r="L43" s="351" t="s">
        <v>170</v>
      </c>
      <c r="M43" s="425" t="s">
        <v>111</v>
      </c>
    </row>
    <row r="44" spans="1:13" ht="25.5" customHeight="1">
      <c r="A44" s="248" t="s">
        <v>1199</v>
      </c>
      <c r="B44" s="68" t="s">
        <v>1333</v>
      </c>
      <c r="C44" s="35">
        <v>400000</v>
      </c>
      <c r="D44" s="43"/>
      <c r="E44" s="277">
        <v>200000</v>
      </c>
      <c r="F44" s="279">
        <v>0</v>
      </c>
      <c r="G44" s="164"/>
      <c r="H44" s="192"/>
      <c r="I44" s="191"/>
      <c r="J44" s="192">
        <f t="shared" si="2"/>
        <v>200000</v>
      </c>
      <c r="K44" s="193">
        <f t="shared" si="3"/>
        <v>0.5</v>
      </c>
      <c r="L44" s="351" t="s">
        <v>174</v>
      </c>
      <c r="M44" s="431" t="e">
        <f>K44/H44</f>
        <v>#DIV/0!</v>
      </c>
    </row>
    <row r="45" spans="1:13" ht="25.5" customHeight="1">
      <c r="A45" s="248" t="s">
        <v>1201</v>
      </c>
      <c r="B45" s="70" t="s">
        <v>1334</v>
      </c>
      <c r="C45" s="165">
        <v>2000000</v>
      </c>
      <c r="D45" s="287"/>
      <c r="E45" s="319"/>
      <c r="F45" s="279">
        <v>0</v>
      </c>
      <c r="G45" s="288">
        <v>89823</v>
      </c>
      <c r="H45" s="192"/>
      <c r="I45" s="191"/>
      <c r="J45" s="192">
        <f t="shared" si="2"/>
        <v>89823</v>
      </c>
      <c r="K45" s="193">
        <f t="shared" si="3"/>
        <v>0.0449115</v>
      </c>
      <c r="L45" s="351" t="s">
        <v>170</v>
      </c>
      <c r="M45" s="427"/>
    </row>
    <row r="46" spans="1:13" ht="25.5" customHeight="1">
      <c r="A46" s="248" t="s">
        <v>1203</v>
      </c>
      <c r="B46" s="70" t="s">
        <v>1335</v>
      </c>
      <c r="C46" s="165">
        <v>200000</v>
      </c>
      <c r="D46" s="287"/>
      <c r="E46" s="319"/>
      <c r="F46" s="279">
        <v>0</v>
      </c>
      <c r="G46" s="288">
        <v>118000</v>
      </c>
      <c r="H46" s="192"/>
      <c r="I46" s="191"/>
      <c r="J46" s="192">
        <f t="shared" si="2"/>
        <v>118000</v>
      </c>
      <c r="K46" s="193">
        <f t="shared" si="3"/>
        <v>0.59</v>
      </c>
      <c r="L46" s="351" t="s">
        <v>170</v>
      </c>
      <c r="M46" s="425" t="s">
        <v>112</v>
      </c>
    </row>
    <row r="47" spans="1:13" ht="25.5" customHeight="1">
      <c r="A47" s="248" t="s">
        <v>1205</v>
      </c>
      <c r="B47" s="70" t="s">
        <v>1336</v>
      </c>
      <c r="C47" s="165">
        <v>300000</v>
      </c>
      <c r="D47" s="287"/>
      <c r="E47" s="319"/>
      <c r="F47" s="279">
        <v>31481</v>
      </c>
      <c r="G47" s="288">
        <v>67044</v>
      </c>
      <c r="H47" s="192"/>
      <c r="I47" s="191"/>
      <c r="J47" s="192">
        <f t="shared" si="2"/>
        <v>98525</v>
      </c>
      <c r="K47" s="193">
        <f t="shared" si="3"/>
        <v>0.3284166666666667</v>
      </c>
      <c r="L47" s="351" t="s">
        <v>168</v>
      </c>
      <c r="M47" s="425" t="s">
        <v>113</v>
      </c>
    </row>
    <row r="48" spans="1:13" ht="16.5">
      <c r="A48" s="295"/>
      <c r="B48" s="296" t="s">
        <v>70</v>
      </c>
      <c r="C48" s="334">
        <f>SUM(C40:C47)</f>
        <v>6300000</v>
      </c>
      <c r="D48" s="335"/>
      <c r="E48" s="318">
        <f>SUM(E40:E47)</f>
        <v>299484</v>
      </c>
      <c r="F48" s="346">
        <f>SUM(F40:F47)</f>
        <v>556110</v>
      </c>
      <c r="G48" s="354">
        <f>SUM(G40:G47)</f>
        <v>681332</v>
      </c>
      <c r="H48" s="338">
        <f>SUM(H40:H47)</f>
        <v>0</v>
      </c>
      <c r="I48" s="347"/>
      <c r="J48" s="338">
        <f>SUM(J40:J47)</f>
        <v>1536926</v>
      </c>
      <c r="K48" s="297">
        <f t="shared" si="3"/>
        <v>0.24395650793650794</v>
      </c>
      <c r="L48" s="355"/>
      <c r="M48" s="429"/>
    </row>
    <row r="49" spans="1:13" ht="23.25" customHeight="1">
      <c r="A49" s="890" t="s">
        <v>1337</v>
      </c>
      <c r="B49" s="891"/>
      <c r="C49" s="301"/>
      <c r="D49" s="307"/>
      <c r="E49" s="325"/>
      <c r="F49" s="298"/>
      <c r="G49" s="356"/>
      <c r="H49" s="299"/>
      <c r="I49" s="300"/>
      <c r="J49" s="299"/>
      <c r="K49" s="301"/>
      <c r="L49" s="357"/>
      <c r="M49" s="430" t="s">
        <v>114</v>
      </c>
    </row>
    <row r="50" spans="1:13" ht="25.5" customHeight="1">
      <c r="A50" s="248" t="s">
        <v>1299</v>
      </c>
      <c r="B50" s="310" t="s">
        <v>1338</v>
      </c>
      <c r="C50" s="39">
        <v>11200000</v>
      </c>
      <c r="D50" s="49"/>
      <c r="E50" s="286">
        <v>378063</v>
      </c>
      <c r="F50" s="278">
        <v>2700135</v>
      </c>
      <c r="G50" s="288">
        <v>741835</v>
      </c>
      <c r="H50" s="281"/>
      <c r="I50" s="213"/>
      <c r="J50" s="214">
        <f>SUM(E50:H50)</f>
        <v>3820033</v>
      </c>
      <c r="K50" s="215">
        <f>J50/C50</f>
        <v>0.341074375</v>
      </c>
      <c r="L50" s="351" t="s">
        <v>197</v>
      </c>
      <c r="M50" s="425" t="s">
        <v>115</v>
      </c>
    </row>
    <row r="51" spans="1:13" ht="25.5" customHeight="1">
      <c r="A51" s="248" t="s">
        <v>1329</v>
      </c>
      <c r="B51" s="310" t="s">
        <v>1339</v>
      </c>
      <c r="C51" s="35">
        <v>2880000</v>
      </c>
      <c r="D51" s="43"/>
      <c r="E51" s="277">
        <v>162000</v>
      </c>
      <c r="F51" s="278">
        <v>483150</v>
      </c>
      <c r="G51" s="288">
        <v>170475</v>
      </c>
      <c r="H51" s="281"/>
      <c r="I51" s="213"/>
      <c r="J51" s="214">
        <f aca="true" t="shared" si="4" ref="J51:J88">SUM(E51:H51)</f>
        <v>815625</v>
      </c>
      <c r="K51" s="215">
        <f aca="true" t="shared" si="5" ref="K51:K89">J51/C51</f>
        <v>0.283203125</v>
      </c>
      <c r="L51" s="351" t="s">
        <v>1261</v>
      </c>
      <c r="M51" s="425" t="s">
        <v>116</v>
      </c>
    </row>
    <row r="52" spans="1:13" ht="34.5" customHeight="1">
      <c r="A52" s="248" t="s">
        <v>1195</v>
      </c>
      <c r="B52" s="312" t="s">
        <v>1340</v>
      </c>
      <c r="C52" s="35">
        <v>450000</v>
      </c>
      <c r="D52" s="43"/>
      <c r="E52" s="277">
        <v>40400</v>
      </c>
      <c r="F52" s="278">
        <v>53259</v>
      </c>
      <c r="G52" s="288">
        <v>130619</v>
      </c>
      <c r="H52" s="281"/>
      <c r="I52" s="213"/>
      <c r="J52" s="214">
        <f t="shared" si="4"/>
        <v>224278</v>
      </c>
      <c r="K52" s="215">
        <f t="shared" si="5"/>
        <v>0.49839555555555554</v>
      </c>
      <c r="L52" s="351" t="s">
        <v>198</v>
      </c>
      <c r="M52" s="425" t="s">
        <v>117</v>
      </c>
    </row>
    <row r="53" spans="1:13" s="104" customFormat="1" ht="34.5" customHeight="1">
      <c r="A53" s="248" t="s">
        <v>1197</v>
      </c>
      <c r="B53" s="310" t="s">
        <v>1341</v>
      </c>
      <c r="C53" s="35">
        <v>2475000</v>
      </c>
      <c r="D53" s="43"/>
      <c r="E53" s="277"/>
      <c r="F53" s="278">
        <v>631274</v>
      </c>
      <c r="G53" s="288">
        <v>1319747</v>
      </c>
      <c r="H53" s="281"/>
      <c r="I53" s="213"/>
      <c r="J53" s="214">
        <f t="shared" si="4"/>
        <v>1951021</v>
      </c>
      <c r="K53" s="215">
        <f t="shared" si="5"/>
        <v>0.7882913131313132</v>
      </c>
      <c r="L53" s="351" t="s">
        <v>1261</v>
      </c>
      <c r="M53" s="425" t="s">
        <v>118</v>
      </c>
    </row>
    <row r="54" spans="1:13" ht="27" customHeight="1">
      <c r="A54" s="248" t="s">
        <v>1199</v>
      </c>
      <c r="B54" s="310" t="s">
        <v>1342</v>
      </c>
      <c r="C54" s="35">
        <v>15804000</v>
      </c>
      <c r="D54" s="43"/>
      <c r="E54" s="277"/>
      <c r="F54" s="278">
        <v>3960282</v>
      </c>
      <c r="G54" s="288">
        <v>3953199</v>
      </c>
      <c r="H54" s="281"/>
      <c r="I54" s="213"/>
      <c r="J54" s="214">
        <f t="shared" si="4"/>
        <v>7913481</v>
      </c>
      <c r="K54" s="215">
        <f t="shared" si="5"/>
        <v>0.5007264616552771</v>
      </c>
      <c r="L54" s="351" t="s">
        <v>1264</v>
      </c>
      <c r="M54" s="425" t="s">
        <v>119</v>
      </c>
    </row>
    <row r="55" spans="1:13" s="102" customFormat="1" ht="27.75" customHeight="1">
      <c r="A55" s="258" t="s">
        <v>1201</v>
      </c>
      <c r="B55" s="309" t="s">
        <v>1343</v>
      </c>
      <c r="C55" s="326">
        <v>33000000</v>
      </c>
      <c r="D55" s="327"/>
      <c r="E55" s="328">
        <v>4123572</v>
      </c>
      <c r="F55" s="329">
        <v>7904394</v>
      </c>
      <c r="G55" s="288">
        <v>5348950</v>
      </c>
      <c r="H55" s="330"/>
      <c r="I55" s="331"/>
      <c r="J55" s="214">
        <f t="shared" si="4"/>
        <v>17376916</v>
      </c>
      <c r="K55" s="332">
        <f t="shared" si="5"/>
        <v>0.5265732121212121</v>
      </c>
      <c r="L55" s="351" t="s">
        <v>1263</v>
      </c>
      <c r="M55" s="425" t="s">
        <v>120</v>
      </c>
    </row>
    <row r="56" spans="1:13" ht="37.5" customHeight="1">
      <c r="A56" s="248" t="s">
        <v>1203</v>
      </c>
      <c r="B56" s="312" t="s">
        <v>1345</v>
      </c>
      <c r="C56" s="35">
        <v>172000</v>
      </c>
      <c r="D56" s="43"/>
      <c r="E56" s="277"/>
      <c r="F56" s="278">
        <v>0</v>
      </c>
      <c r="G56" s="288">
        <v>0</v>
      </c>
      <c r="H56" s="281"/>
      <c r="I56" s="213"/>
      <c r="J56" s="214">
        <f t="shared" si="4"/>
        <v>0</v>
      </c>
      <c r="K56" s="215">
        <f t="shared" si="5"/>
        <v>0</v>
      </c>
      <c r="L56" s="351" t="s">
        <v>199</v>
      </c>
      <c r="M56" s="425"/>
    </row>
    <row r="57" spans="1:13" ht="29.25" customHeight="1">
      <c r="A57" s="257" t="s">
        <v>1205</v>
      </c>
      <c r="B57" s="397" t="s">
        <v>1346</v>
      </c>
      <c r="C57" s="86">
        <v>1000000</v>
      </c>
      <c r="D57" s="87"/>
      <c r="E57" s="285">
        <v>8750</v>
      </c>
      <c r="F57" s="280">
        <v>192915</v>
      </c>
      <c r="G57" s="369">
        <v>104087</v>
      </c>
      <c r="H57" s="196"/>
      <c r="I57" s="195"/>
      <c r="J57" s="218">
        <f t="shared" si="4"/>
        <v>305752</v>
      </c>
      <c r="K57" s="219">
        <f t="shared" si="5"/>
        <v>0.305752</v>
      </c>
      <c r="L57" s="353" t="s">
        <v>199</v>
      </c>
      <c r="M57" s="432" t="s">
        <v>121</v>
      </c>
    </row>
    <row r="58" spans="1:13" ht="30" customHeight="1">
      <c r="A58" s="257" t="s">
        <v>1207</v>
      </c>
      <c r="B58" s="311" t="s">
        <v>1347</v>
      </c>
      <c r="C58" s="86">
        <v>800000</v>
      </c>
      <c r="D58" s="87"/>
      <c r="E58" s="285"/>
      <c r="F58" s="280">
        <v>1603</v>
      </c>
      <c r="G58" s="369">
        <v>2051</v>
      </c>
      <c r="H58" s="196"/>
      <c r="I58" s="195"/>
      <c r="J58" s="218">
        <f t="shared" si="4"/>
        <v>3654</v>
      </c>
      <c r="K58" s="219">
        <f t="shared" si="5"/>
        <v>0.0045675</v>
      </c>
      <c r="L58" s="351" t="s">
        <v>199</v>
      </c>
      <c r="M58" s="426"/>
    </row>
    <row r="59" spans="1:13" ht="33" customHeight="1">
      <c r="A59" s="259" t="s">
        <v>1209</v>
      </c>
      <c r="B59" s="76" t="s">
        <v>1348</v>
      </c>
      <c r="C59" s="35">
        <v>317000</v>
      </c>
      <c r="D59" s="43"/>
      <c r="E59" s="277"/>
      <c r="F59" s="279">
        <v>0</v>
      </c>
      <c r="G59" s="288">
        <v>0</v>
      </c>
      <c r="H59" s="192"/>
      <c r="I59" s="191"/>
      <c r="J59" s="214">
        <f t="shared" si="4"/>
        <v>0</v>
      </c>
      <c r="K59" s="215">
        <f t="shared" si="5"/>
        <v>0</v>
      </c>
      <c r="L59" s="351" t="s">
        <v>199</v>
      </c>
      <c r="M59" s="425" t="s">
        <v>122</v>
      </c>
    </row>
    <row r="60" spans="1:13" ht="32.25" customHeight="1">
      <c r="A60" s="259" t="s">
        <v>1211</v>
      </c>
      <c r="B60" s="313" t="s">
        <v>1349</v>
      </c>
      <c r="C60" s="35">
        <v>2400000</v>
      </c>
      <c r="D60" s="43"/>
      <c r="E60" s="277"/>
      <c r="F60" s="279">
        <v>109165</v>
      </c>
      <c r="G60" s="288">
        <v>0</v>
      </c>
      <c r="H60" s="192"/>
      <c r="I60" s="191"/>
      <c r="J60" s="214">
        <f t="shared" si="4"/>
        <v>109165</v>
      </c>
      <c r="K60" s="215">
        <f t="shared" si="5"/>
        <v>0.04548541666666667</v>
      </c>
      <c r="L60" s="351" t="s">
        <v>200</v>
      </c>
      <c r="M60" s="425" t="s">
        <v>123</v>
      </c>
    </row>
    <row r="61" spans="1:13" ht="35.25" customHeight="1">
      <c r="A61" s="259" t="s">
        <v>1213</v>
      </c>
      <c r="B61" s="76" t="s">
        <v>1350</v>
      </c>
      <c r="C61" s="35">
        <v>1000000</v>
      </c>
      <c r="D61" s="43"/>
      <c r="E61" s="277"/>
      <c r="F61" s="279">
        <v>53303</v>
      </c>
      <c r="G61" s="288">
        <v>228122</v>
      </c>
      <c r="H61" s="192"/>
      <c r="I61" s="191"/>
      <c r="J61" s="214">
        <f t="shared" si="4"/>
        <v>281425</v>
      </c>
      <c r="K61" s="215">
        <f t="shared" si="5"/>
        <v>0.281425</v>
      </c>
      <c r="L61" s="444" t="s">
        <v>201</v>
      </c>
      <c r="M61" s="425" t="s">
        <v>124</v>
      </c>
    </row>
    <row r="62" spans="1:13" ht="27" customHeight="1">
      <c r="A62" s="259" t="s">
        <v>1215</v>
      </c>
      <c r="B62" s="76" t="s">
        <v>1351</v>
      </c>
      <c r="C62" s="35">
        <v>600000</v>
      </c>
      <c r="D62" s="43"/>
      <c r="E62" s="277"/>
      <c r="F62" s="279">
        <v>0</v>
      </c>
      <c r="G62" s="288">
        <v>0</v>
      </c>
      <c r="H62" s="192"/>
      <c r="I62" s="191"/>
      <c r="J62" s="214">
        <f t="shared" si="4"/>
        <v>0</v>
      </c>
      <c r="K62" s="215">
        <f t="shared" si="5"/>
        <v>0</v>
      </c>
      <c r="L62" s="351" t="s">
        <v>1263</v>
      </c>
      <c r="M62" s="427" t="s">
        <v>125</v>
      </c>
    </row>
    <row r="63" spans="1:13" ht="48.75" customHeight="1">
      <c r="A63" s="259" t="s">
        <v>1217</v>
      </c>
      <c r="B63" s="76" t="s">
        <v>1352</v>
      </c>
      <c r="C63" s="35">
        <v>4752000</v>
      </c>
      <c r="D63" s="43"/>
      <c r="E63" s="277"/>
      <c r="F63" s="279">
        <v>163488</v>
      </c>
      <c r="G63" s="288">
        <v>417015</v>
      </c>
      <c r="H63" s="192"/>
      <c r="I63" s="191"/>
      <c r="J63" s="214">
        <f t="shared" si="4"/>
        <v>580503</v>
      </c>
      <c r="K63" s="215">
        <f t="shared" si="5"/>
        <v>0.12215972222222223</v>
      </c>
      <c r="L63" s="444" t="s">
        <v>201</v>
      </c>
      <c r="M63" s="433" t="s">
        <v>126</v>
      </c>
    </row>
    <row r="64" spans="1:13" ht="27" customHeight="1">
      <c r="A64" s="259" t="s">
        <v>1219</v>
      </c>
      <c r="B64" s="76" t="s">
        <v>1353</v>
      </c>
      <c r="C64" s="35">
        <v>2955000</v>
      </c>
      <c r="D64" s="43"/>
      <c r="E64" s="277">
        <v>77600</v>
      </c>
      <c r="F64" s="279">
        <v>1247600</v>
      </c>
      <c r="G64" s="288">
        <v>383200</v>
      </c>
      <c r="H64" s="192"/>
      <c r="I64" s="191"/>
      <c r="J64" s="214">
        <f t="shared" si="4"/>
        <v>1708400</v>
      </c>
      <c r="K64" s="215">
        <f t="shared" si="5"/>
        <v>0.5781387478849408</v>
      </c>
      <c r="L64" s="444" t="s">
        <v>201</v>
      </c>
      <c r="M64" s="425" t="s">
        <v>127</v>
      </c>
    </row>
    <row r="65" spans="1:13" ht="45.75" customHeight="1">
      <c r="A65" s="259" t="s">
        <v>1221</v>
      </c>
      <c r="B65" s="68" t="s">
        <v>1354</v>
      </c>
      <c r="C65" s="35">
        <v>3067000</v>
      </c>
      <c r="D65" s="43"/>
      <c r="E65" s="277">
        <v>158000</v>
      </c>
      <c r="F65" s="279">
        <v>198710</v>
      </c>
      <c r="G65" s="288">
        <v>437500</v>
      </c>
      <c r="H65" s="192"/>
      <c r="I65" s="191"/>
      <c r="J65" s="214">
        <f t="shared" si="4"/>
        <v>794210</v>
      </c>
      <c r="K65" s="215">
        <f t="shared" si="5"/>
        <v>0.25895337463319207</v>
      </c>
      <c r="L65" s="444" t="s">
        <v>202</v>
      </c>
      <c r="M65" s="425" t="s">
        <v>128</v>
      </c>
    </row>
    <row r="66" spans="1:13" ht="24.75" customHeight="1">
      <c r="A66" s="259" t="s">
        <v>1223</v>
      </c>
      <c r="B66" s="76" t="s">
        <v>1355</v>
      </c>
      <c r="C66" s="35">
        <v>250000</v>
      </c>
      <c r="D66" s="43"/>
      <c r="E66" s="277"/>
      <c r="F66" s="279">
        <v>64900</v>
      </c>
      <c r="G66" s="288">
        <v>34650</v>
      </c>
      <c r="H66" s="192"/>
      <c r="I66" s="191"/>
      <c r="J66" s="214">
        <f t="shared" si="4"/>
        <v>99550</v>
      </c>
      <c r="K66" s="215">
        <f t="shared" si="5"/>
        <v>0.3982</v>
      </c>
      <c r="L66" s="351" t="s">
        <v>193</v>
      </c>
      <c r="M66" s="425" t="s">
        <v>129</v>
      </c>
    </row>
    <row r="67" spans="1:13" ht="33" customHeight="1">
      <c r="A67" s="259" t="s">
        <v>1225</v>
      </c>
      <c r="B67" s="76" t="s">
        <v>1356</v>
      </c>
      <c r="C67" s="35">
        <v>400000</v>
      </c>
      <c r="D67" s="43"/>
      <c r="E67" s="277"/>
      <c r="F67" s="279">
        <v>0</v>
      </c>
      <c r="G67" s="288">
        <v>354960</v>
      </c>
      <c r="H67" s="192"/>
      <c r="I67" s="191"/>
      <c r="J67" s="214">
        <f t="shared" si="4"/>
        <v>354960</v>
      </c>
      <c r="K67" s="215">
        <f t="shared" si="5"/>
        <v>0.8874</v>
      </c>
      <c r="L67" s="351" t="s">
        <v>1263</v>
      </c>
      <c r="M67" s="425"/>
    </row>
    <row r="68" spans="1:13" ht="30" customHeight="1">
      <c r="A68" s="259" t="s">
        <v>1227</v>
      </c>
      <c r="B68" s="313" t="s">
        <v>1357</v>
      </c>
      <c r="C68" s="39">
        <v>432000</v>
      </c>
      <c r="D68" s="49"/>
      <c r="E68" s="286"/>
      <c r="F68" s="279">
        <v>0</v>
      </c>
      <c r="G68" s="288">
        <v>216000</v>
      </c>
      <c r="H68" s="192"/>
      <c r="I68" s="191"/>
      <c r="J68" s="214">
        <f t="shared" si="4"/>
        <v>216000</v>
      </c>
      <c r="K68" s="215">
        <f t="shared" si="5"/>
        <v>0.5</v>
      </c>
      <c r="L68" s="444" t="s">
        <v>201</v>
      </c>
      <c r="M68" s="425" t="s">
        <v>130</v>
      </c>
    </row>
    <row r="69" spans="1:13" ht="29.25" customHeight="1">
      <c r="A69" s="259" t="s">
        <v>1229</v>
      </c>
      <c r="B69" s="246" t="s">
        <v>1358</v>
      </c>
      <c r="C69" s="39">
        <v>100000</v>
      </c>
      <c r="D69" s="49"/>
      <c r="E69" s="286"/>
      <c r="F69" s="279">
        <v>0</v>
      </c>
      <c r="G69" s="288">
        <v>0</v>
      </c>
      <c r="H69" s="192"/>
      <c r="I69" s="191"/>
      <c r="J69" s="214">
        <f t="shared" si="4"/>
        <v>0</v>
      </c>
      <c r="K69" s="215">
        <f t="shared" si="5"/>
        <v>0</v>
      </c>
      <c r="L69" s="444" t="s">
        <v>201</v>
      </c>
      <c r="M69" s="425" t="s">
        <v>131</v>
      </c>
    </row>
    <row r="70" spans="1:13" ht="32.25" customHeight="1">
      <c r="A70" s="259" t="s">
        <v>1231</v>
      </c>
      <c r="B70" s="76" t="s">
        <v>1360</v>
      </c>
      <c r="C70" s="35">
        <v>300000</v>
      </c>
      <c r="D70" s="43"/>
      <c r="E70" s="277"/>
      <c r="F70" s="279">
        <v>0</v>
      </c>
      <c r="G70" s="288">
        <v>10000</v>
      </c>
      <c r="H70" s="192"/>
      <c r="I70" s="191"/>
      <c r="J70" s="214">
        <f t="shared" si="4"/>
        <v>10000</v>
      </c>
      <c r="K70" s="215">
        <f t="shared" si="5"/>
        <v>0.03333333333333333</v>
      </c>
      <c r="L70" s="444" t="s">
        <v>201</v>
      </c>
      <c r="M70" s="425" t="s">
        <v>132</v>
      </c>
    </row>
    <row r="71" spans="1:13" ht="33.75" customHeight="1">
      <c r="A71" s="259" t="s">
        <v>1233</v>
      </c>
      <c r="B71" s="246" t="s">
        <v>1361</v>
      </c>
      <c r="C71" s="39">
        <v>200000</v>
      </c>
      <c r="D71" s="49"/>
      <c r="E71" s="286"/>
      <c r="F71" s="279">
        <v>0</v>
      </c>
      <c r="G71" s="288"/>
      <c r="H71" s="192"/>
      <c r="I71" s="191"/>
      <c r="J71" s="214">
        <f t="shared" si="4"/>
        <v>0</v>
      </c>
      <c r="K71" s="215">
        <f t="shared" si="5"/>
        <v>0</v>
      </c>
      <c r="L71" s="358" t="s">
        <v>203</v>
      </c>
      <c r="M71" s="425" t="s">
        <v>133</v>
      </c>
    </row>
    <row r="72" spans="1:13" ht="33" customHeight="1">
      <c r="A72" s="260" t="s">
        <v>1071</v>
      </c>
      <c r="B72" s="314" t="s">
        <v>1362</v>
      </c>
      <c r="C72" s="92">
        <v>1000000</v>
      </c>
      <c r="D72" s="93"/>
      <c r="E72" s="333"/>
      <c r="F72" s="280">
        <v>6240</v>
      </c>
      <c r="G72" s="369">
        <v>189215</v>
      </c>
      <c r="H72" s="196"/>
      <c r="I72" s="195"/>
      <c r="J72" s="218">
        <f t="shared" si="4"/>
        <v>195455</v>
      </c>
      <c r="K72" s="219">
        <f t="shared" si="5"/>
        <v>0.195455</v>
      </c>
      <c r="L72" s="359" t="s">
        <v>1263</v>
      </c>
      <c r="M72" s="433"/>
    </row>
    <row r="73" spans="1:13" s="104" customFormat="1" ht="48.75" customHeight="1">
      <c r="A73" s="259" t="s">
        <v>1073</v>
      </c>
      <c r="B73" s="68" t="s">
        <v>1363</v>
      </c>
      <c r="C73" s="35">
        <v>2000000</v>
      </c>
      <c r="D73" s="43"/>
      <c r="E73" s="277">
        <v>25000</v>
      </c>
      <c r="F73" s="279">
        <v>44000</v>
      </c>
      <c r="G73" s="288">
        <v>5000</v>
      </c>
      <c r="H73" s="192"/>
      <c r="I73" s="191"/>
      <c r="J73" s="214">
        <f t="shared" si="4"/>
        <v>74000</v>
      </c>
      <c r="K73" s="215">
        <f t="shared" si="5"/>
        <v>0.037</v>
      </c>
      <c r="L73" s="351" t="s">
        <v>1263</v>
      </c>
      <c r="M73" s="425"/>
    </row>
    <row r="74" spans="1:13" ht="32.25" customHeight="1">
      <c r="A74" s="259" t="s">
        <v>1075</v>
      </c>
      <c r="B74" s="76" t="s">
        <v>1364</v>
      </c>
      <c r="C74" s="35">
        <v>1800000</v>
      </c>
      <c r="D74" s="43"/>
      <c r="E74" s="277"/>
      <c r="F74" s="279">
        <v>900000</v>
      </c>
      <c r="G74" s="288">
        <v>450000</v>
      </c>
      <c r="H74" s="192"/>
      <c r="I74" s="191"/>
      <c r="J74" s="214">
        <f t="shared" si="4"/>
        <v>1350000</v>
      </c>
      <c r="K74" s="215">
        <f t="shared" si="5"/>
        <v>0.75</v>
      </c>
      <c r="L74" s="351" t="s">
        <v>1263</v>
      </c>
      <c r="M74" s="425"/>
    </row>
    <row r="75" spans="1:13" ht="33" customHeight="1">
      <c r="A75" s="259" t="s">
        <v>1077</v>
      </c>
      <c r="B75" s="76" t="s">
        <v>1366</v>
      </c>
      <c r="C75" s="35">
        <v>6750000</v>
      </c>
      <c r="D75" s="43"/>
      <c r="E75" s="277">
        <v>0</v>
      </c>
      <c r="F75" s="279">
        <v>5500000</v>
      </c>
      <c r="G75" s="288">
        <v>1250000</v>
      </c>
      <c r="H75" s="192"/>
      <c r="I75" s="191"/>
      <c r="J75" s="214">
        <f t="shared" si="4"/>
        <v>6750000</v>
      </c>
      <c r="K75" s="215">
        <f t="shared" si="5"/>
        <v>1</v>
      </c>
      <c r="L75" s="351" t="s">
        <v>204</v>
      </c>
      <c r="M75" s="425"/>
    </row>
    <row r="76" spans="1:13" ht="28.5" customHeight="1">
      <c r="A76" s="259" t="s">
        <v>1079</v>
      </c>
      <c r="B76" s="76" t="s">
        <v>1368</v>
      </c>
      <c r="C76" s="166">
        <v>226000</v>
      </c>
      <c r="D76" s="288"/>
      <c r="E76" s="317"/>
      <c r="F76" s="279">
        <v>226000</v>
      </c>
      <c r="G76" s="288">
        <v>0</v>
      </c>
      <c r="H76" s="192"/>
      <c r="I76" s="191"/>
      <c r="J76" s="214">
        <f t="shared" si="4"/>
        <v>226000</v>
      </c>
      <c r="K76" s="215">
        <f t="shared" si="5"/>
        <v>1</v>
      </c>
      <c r="L76" s="445" t="s">
        <v>205</v>
      </c>
      <c r="M76" s="426"/>
    </row>
    <row r="77" spans="1:13" ht="30" customHeight="1">
      <c r="A77" s="259" t="s">
        <v>1081</v>
      </c>
      <c r="B77" s="76" t="s">
        <v>1370</v>
      </c>
      <c r="C77" s="166">
        <v>600000</v>
      </c>
      <c r="D77" s="288"/>
      <c r="E77" s="317"/>
      <c r="F77" s="279">
        <v>0</v>
      </c>
      <c r="G77" s="288">
        <v>0</v>
      </c>
      <c r="H77" s="192"/>
      <c r="I77" s="191"/>
      <c r="J77" s="214">
        <f t="shared" si="4"/>
        <v>0</v>
      </c>
      <c r="K77" s="215">
        <f t="shared" si="5"/>
        <v>0</v>
      </c>
      <c r="L77" s="351" t="s">
        <v>1263</v>
      </c>
      <c r="M77" s="425" t="s">
        <v>185</v>
      </c>
    </row>
    <row r="78" spans="1:13" ht="21" customHeight="1">
      <c r="A78" s="259" t="s">
        <v>1083</v>
      </c>
      <c r="B78" s="76" t="s">
        <v>1371</v>
      </c>
      <c r="C78" s="166">
        <v>463000</v>
      </c>
      <c r="D78" s="288"/>
      <c r="E78" s="317">
        <v>4899</v>
      </c>
      <c r="F78" s="279">
        <v>21805</v>
      </c>
      <c r="G78" s="288">
        <v>32714</v>
      </c>
      <c r="H78" s="192"/>
      <c r="I78" s="191"/>
      <c r="J78" s="214">
        <f t="shared" si="4"/>
        <v>59418</v>
      </c>
      <c r="K78" s="215">
        <f t="shared" si="5"/>
        <v>0.12833261339092872</v>
      </c>
      <c r="L78" s="351" t="s">
        <v>193</v>
      </c>
      <c r="M78" s="427"/>
    </row>
    <row r="79" spans="1:13" ht="30" customHeight="1">
      <c r="A79" s="259" t="s">
        <v>1085</v>
      </c>
      <c r="B79" s="315" t="s">
        <v>1358</v>
      </c>
      <c r="C79" s="166">
        <v>497000</v>
      </c>
      <c r="D79" s="288"/>
      <c r="E79" s="317"/>
      <c r="F79" s="279">
        <v>0</v>
      </c>
      <c r="G79" s="288">
        <v>28980</v>
      </c>
      <c r="H79" s="192"/>
      <c r="I79" s="191"/>
      <c r="J79" s="214">
        <f t="shared" si="4"/>
        <v>28980</v>
      </c>
      <c r="K79" s="215">
        <f t="shared" si="5"/>
        <v>0.058309859154929575</v>
      </c>
      <c r="L79" s="358" t="s">
        <v>206</v>
      </c>
      <c r="M79" s="425" t="s">
        <v>134</v>
      </c>
    </row>
    <row r="80" spans="1:13" ht="30" customHeight="1">
      <c r="A80" s="259" t="s">
        <v>1086</v>
      </c>
      <c r="B80" s="315" t="s">
        <v>1373</v>
      </c>
      <c r="C80" s="166">
        <v>392000</v>
      </c>
      <c r="D80" s="288"/>
      <c r="E80" s="317"/>
      <c r="F80" s="279">
        <v>34620</v>
      </c>
      <c r="G80" s="288">
        <v>12330</v>
      </c>
      <c r="H80" s="192"/>
      <c r="I80" s="191"/>
      <c r="J80" s="214">
        <f t="shared" si="4"/>
        <v>46950</v>
      </c>
      <c r="K80" s="215">
        <f t="shared" si="5"/>
        <v>0.11977040816326531</v>
      </c>
      <c r="L80" s="351" t="s">
        <v>1263</v>
      </c>
      <c r="M80" s="431" t="e">
        <f>K80/H80</f>
        <v>#DIV/0!</v>
      </c>
    </row>
    <row r="81" spans="1:13" ht="32.25" customHeight="1">
      <c r="A81" s="259" t="s">
        <v>1088</v>
      </c>
      <c r="B81" s="315" t="s">
        <v>1374</v>
      </c>
      <c r="C81" s="166">
        <v>1068000</v>
      </c>
      <c r="D81" s="288"/>
      <c r="E81" s="317">
        <v>197122</v>
      </c>
      <c r="F81" s="279">
        <v>240480</v>
      </c>
      <c r="G81" s="288">
        <v>239446</v>
      </c>
      <c r="H81" s="192"/>
      <c r="I81" s="191"/>
      <c r="J81" s="214">
        <f t="shared" si="4"/>
        <v>677048</v>
      </c>
      <c r="K81" s="215">
        <f t="shared" si="5"/>
        <v>0.6339400749063671</v>
      </c>
      <c r="L81" s="351" t="s">
        <v>1267</v>
      </c>
      <c r="M81" s="425"/>
    </row>
    <row r="82" spans="1:13" ht="30" customHeight="1">
      <c r="A82" s="259" t="s">
        <v>1090</v>
      </c>
      <c r="B82" s="315" t="s">
        <v>1375</v>
      </c>
      <c r="C82" s="166">
        <v>534000</v>
      </c>
      <c r="D82" s="288"/>
      <c r="E82" s="317">
        <v>131116</v>
      </c>
      <c r="F82" s="279">
        <v>120381</v>
      </c>
      <c r="G82" s="288">
        <v>119723</v>
      </c>
      <c r="H82" s="192"/>
      <c r="I82" s="191"/>
      <c r="J82" s="214">
        <f t="shared" si="4"/>
        <v>371220</v>
      </c>
      <c r="K82" s="215">
        <f t="shared" si="5"/>
        <v>0.6951685393258427</v>
      </c>
      <c r="L82" s="358" t="s">
        <v>1267</v>
      </c>
      <c r="M82" s="425" t="s">
        <v>136</v>
      </c>
    </row>
    <row r="83" spans="1:13" ht="28.5" customHeight="1">
      <c r="A83" s="259" t="s">
        <v>1092</v>
      </c>
      <c r="B83" s="76" t="s">
        <v>1376</v>
      </c>
      <c r="C83" s="37">
        <v>503000</v>
      </c>
      <c r="D83" s="45"/>
      <c r="E83" s="284"/>
      <c r="F83" s="279">
        <v>0</v>
      </c>
      <c r="G83" s="288">
        <v>154900</v>
      </c>
      <c r="H83" s="192"/>
      <c r="I83" s="191"/>
      <c r="J83" s="214">
        <f t="shared" si="4"/>
        <v>154900</v>
      </c>
      <c r="K83" s="215">
        <f t="shared" si="5"/>
        <v>0.30795228628230614</v>
      </c>
      <c r="L83" s="358" t="s">
        <v>1272</v>
      </c>
      <c r="M83" s="425" t="s">
        <v>137</v>
      </c>
    </row>
    <row r="84" spans="1:13" ht="25.5" customHeight="1">
      <c r="A84" s="259" t="s">
        <v>1094</v>
      </c>
      <c r="B84" s="246" t="s">
        <v>1378</v>
      </c>
      <c r="C84" s="37">
        <v>450000</v>
      </c>
      <c r="D84" s="45"/>
      <c r="E84" s="284"/>
      <c r="F84" s="279">
        <v>0</v>
      </c>
      <c r="G84" s="288">
        <v>0</v>
      </c>
      <c r="H84" s="192"/>
      <c r="I84" s="191"/>
      <c r="J84" s="214">
        <f t="shared" si="4"/>
        <v>0</v>
      </c>
      <c r="K84" s="215">
        <f t="shared" si="5"/>
        <v>0</v>
      </c>
      <c r="L84" s="358" t="s">
        <v>1272</v>
      </c>
      <c r="M84" s="425" t="s">
        <v>138</v>
      </c>
    </row>
    <row r="85" spans="1:13" s="104" customFormat="1" ht="30" customHeight="1">
      <c r="A85" s="259" t="s">
        <v>1096</v>
      </c>
      <c r="B85" s="68" t="s">
        <v>1380</v>
      </c>
      <c r="C85" s="36">
        <v>30000</v>
      </c>
      <c r="D85" s="44"/>
      <c r="E85" s="283"/>
      <c r="F85" s="279">
        <v>9000</v>
      </c>
      <c r="G85" s="288">
        <v>10000</v>
      </c>
      <c r="H85" s="192"/>
      <c r="I85" s="191"/>
      <c r="J85" s="214">
        <f t="shared" si="4"/>
        <v>19000</v>
      </c>
      <c r="K85" s="215">
        <f t="shared" si="5"/>
        <v>0.6333333333333333</v>
      </c>
      <c r="L85" s="351" t="s">
        <v>1274</v>
      </c>
      <c r="M85" s="425" t="s">
        <v>139</v>
      </c>
    </row>
    <row r="86" spans="1:13" ht="24.75" customHeight="1">
      <c r="A86" s="259" t="s">
        <v>1098</v>
      </c>
      <c r="B86" s="76" t="s">
        <v>1382</v>
      </c>
      <c r="C86" s="37">
        <v>1300000</v>
      </c>
      <c r="D86" s="45"/>
      <c r="E86" s="284"/>
      <c r="F86" s="279">
        <v>229658</v>
      </c>
      <c r="G86" s="288">
        <v>0</v>
      </c>
      <c r="H86" s="192"/>
      <c r="I86" s="191"/>
      <c r="J86" s="214">
        <f t="shared" si="4"/>
        <v>229658</v>
      </c>
      <c r="K86" s="215">
        <f t="shared" si="5"/>
        <v>0.17666</v>
      </c>
      <c r="L86" s="351" t="s">
        <v>1263</v>
      </c>
      <c r="M86" s="425" t="s">
        <v>140</v>
      </c>
    </row>
    <row r="87" spans="1:13" ht="24.75" customHeight="1">
      <c r="A87" s="259" t="s">
        <v>1100</v>
      </c>
      <c r="B87" s="76" t="s">
        <v>1383</v>
      </c>
      <c r="C87" s="37">
        <v>900000</v>
      </c>
      <c r="D87" s="45"/>
      <c r="E87" s="284"/>
      <c r="F87" s="279">
        <v>0</v>
      </c>
      <c r="G87" s="288">
        <v>406327</v>
      </c>
      <c r="H87" s="192"/>
      <c r="I87" s="191"/>
      <c r="J87" s="214">
        <f t="shared" si="4"/>
        <v>406327</v>
      </c>
      <c r="K87" s="215">
        <f t="shared" si="5"/>
        <v>0.45147444444444446</v>
      </c>
      <c r="L87" s="351" t="s">
        <v>1275</v>
      </c>
      <c r="M87" s="427" t="s">
        <v>141</v>
      </c>
    </row>
    <row r="88" spans="1:13" ht="24.75" customHeight="1">
      <c r="A88" s="259" t="s">
        <v>1102</v>
      </c>
      <c r="B88" s="315" t="s">
        <v>1385</v>
      </c>
      <c r="C88" s="165">
        <v>10186000</v>
      </c>
      <c r="D88" s="287"/>
      <c r="E88" s="319"/>
      <c r="F88" s="279">
        <v>3000</v>
      </c>
      <c r="G88" s="288">
        <v>707510</v>
      </c>
      <c r="H88" s="192"/>
      <c r="I88" s="191"/>
      <c r="J88" s="214">
        <f t="shared" si="4"/>
        <v>710510</v>
      </c>
      <c r="K88" s="215">
        <f t="shared" si="5"/>
        <v>0.06975358334969566</v>
      </c>
      <c r="L88" s="351" t="s">
        <v>1275</v>
      </c>
      <c r="M88" s="425" t="s">
        <v>142</v>
      </c>
    </row>
    <row r="89" spans="1:13" ht="24" customHeight="1">
      <c r="A89" s="295"/>
      <c r="B89" s="296" t="s">
        <v>70</v>
      </c>
      <c r="C89" s="334">
        <f>SUM(C50:C88)</f>
        <v>113253000</v>
      </c>
      <c r="D89" s="335"/>
      <c r="E89" s="336">
        <f>SUM(E50:E88)</f>
        <v>5306522</v>
      </c>
      <c r="F89" s="337">
        <f>SUM(F50:F88)</f>
        <v>25099362</v>
      </c>
      <c r="G89" s="360">
        <f>SUM(G50:G88)</f>
        <v>17458555</v>
      </c>
      <c r="H89" s="338">
        <f>SUM(H50:H88)</f>
        <v>0</v>
      </c>
      <c r="I89" s="339"/>
      <c r="J89" s="340">
        <f>SUM(J50:J88)</f>
        <v>47864439</v>
      </c>
      <c r="K89" s="341">
        <f t="shared" si="5"/>
        <v>0.4226328574077508</v>
      </c>
      <c r="L89" s="355"/>
      <c r="M89" s="342"/>
    </row>
    <row r="90" spans="1:13" ht="20.25" customHeight="1">
      <c r="A90" s="302"/>
      <c r="B90" s="303" t="s">
        <v>1386</v>
      </c>
      <c r="C90" s="301"/>
      <c r="D90" s="307"/>
      <c r="E90" s="325"/>
      <c r="F90" s="343"/>
      <c r="G90" s="361"/>
      <c r="H90" s="299"/>
      <c r="I90" s="300"/>
      <c r="J90" s="299"/>
      <c r="K90" s="301"/>
      <c r="L90" s="357"/>
      <c r="M90" s="344"/>
    </row>
    <row r="91" spans="1:13" ht="25.5" customHeight="1">
      <c r="A91" s="248" t="s">
        <v>1299</v>
      </c>
      <c r="B91" s="316" t="s">
        <v>1387</v>
      </c>
      <c r="C91" s="35">
        <v>4686000</v>
      </c>
      <c r="D91" s="43"/>
      <c r="E91" s="277"/>
      <c r="F91" s="278">
        <v>606299</v>
      </c>
      <c r="G91" s="288">
        <v>339208</v>
      </c>
      <c r="H91" s="214"/>
      <c r="I91" s="226"/>
      <c r="J91" s="214">
        <f>SUM(E91:H91)</f>
        <v>945507</v>
      </c>
      <c r="K91" s="228">
        <f>J91/C91</f>
        <v>0.20177272727272727</v>
      </c>
      <c r="L91" s="351" t="s">
        <v>93</v>
      </c>
      <c r="M91" s="425" t="s">
        <v>143</v>
      </c>
    </row>
    <row r="92" spans="1:13" ht="30.75" customHeight="1">
      <c r="A92" s="248" t="s">
        <v>1193</v>
      </c>
      <c r="B92" s="76" t="s">
        <v>5</v>
      </c>
      <c r="C92" s="35">
        <v>37789000</v>
      </c>
      <c r="D92" s="43"/>
      <c r="E92" s="277"/>
      <c r="F92" s="278">
        <v>8857330</v>
      </c>
      <c r="G92" s="288">
        <v>8211363</v>
      </c>
      <c r="H92" s="281"/>
      <c r="I92" s="213"/>
      <c r="J92" s="214">
        <f aca="true" t="shared" si="6" ref="J92:J118">SUM(E92:H92)</f>
        <v>17068693</v>
      </c>
      <c r="K92" s="228">
        <f aca="true" t="shared" si="7" ref="K92:K119">J92/C92</f>
        <v>0.4516841673502871</v>
      </c>
      <c r="L92" s="351" t="s">
        <v>170</v>
      </c>
      <c r="M92" s="425" t="s">
        <v>144</v>
      </c>
    </row>
    <row r="93" spans="1:13" s="104" customFormat="1" ht="49.5" customHeight="1">
      <c r="A93" s="248" t="s">
        <v>1195</v>
      </c>
      <c r="B93" s="68" t="s">
        <v>6</v>
      </c>
      <c r="C93" s="35">
        <v>5468000</v>
      </c>
      <c r="D93" s="43"/>
      <c r="E93" s="277"/>
      <c r="F93" s="278">
        <v>0</v>
      </c>
      <c r="G93" s="288"/>
      <c r="H93" s="281"/>
      <c r="I93" s="213"/>
      <c r="J93" s="214">
        <f t="shared" si="6"/>
        <v>0</v>
      </c>
      <c r="K93" s="228">
        <f t="shared" si="7"/>
        <v>0</v>
      </c>
      <c r="L93" s="351" t="s">
        <v>178</v>
      </c>
      <c r="M93" s="425" t="s">
        <v>145</v>
      </c>
    </row>
    <row r="94" spans="1:13" ht="30.75" customHeight="1">
      <c r="A94" s="248" t="s">
        <v>1197</v>
      </c>
      <c r="B94" s="76" t="s">
        <v>8</v>
      </c>
      <c r="C94" s="35">
        <v>338000</v>
      </c>
      <c r="D94" s="43"/>
      <c r="E94" s="277">
        <v>40800</v>
      </c>
      <c r="F94" s="278">
        <v>75600</v>
      </c>
      <c r="G94" s="288">
        <v>147600</v>
      </c>
      <c r="H94" s="281"/>
      <c r="I94" s="213"/>
      <c r="J94" s="214">
        <f t="shared" si="6"/>
        <v>264000</v>
      </c>
      <c r="K94" s="228">
        <f t="shared" si="7"/>
        <v>0.7810650887573964</v>
      </c>
      <c r="L94" s="351" t="s">
        <v>172</v>
      </c>
      <c r="M94" s="425" t="s">
        <v>146</v>
      </c>
    </row>
    <row r="95" spans="1:13" ht="24.75" customHeight="1">
      <c r="A95" s="248" t="s">
        <v>1199</v>
      </c>
      <c r="B95" s="76" t="s">
        <v>9</v>
      </c>
      <c r="C95" s="35">
        <v>660000</v>
      </c>
      <c r="D95" s="43"/>
      <c r="E95" s="277">
        <v>0</v>
      </c>
      <c r="F95" s="278">
        <v>0</v>
      </c>
      <c r="G95" s="288"/>
      <c r="H95" s="281"/>
      <c r="I95" s="213"/>
      <c r="J95" s="214">
        <f t="shared" si="6"/>
        <v>0</v>
      </c>
      <c r="K95" s="228">
        <f t="shared" si="7"/>
        <v>0</v>
      </c>
      <c r="L95" s="351" t="s">
        <v>172</v>
      </c>
      <c r="M95" s="426" t="s">
        <v>147</v>
      </c>
    </row>
    <row r="96" spans="1:13" ht="30.75" customHeight="1">
      <c r="A96" s="248" t="s">
        <v>1201</v>
      </c>
      <c r="B96" s="76" t="s">
        <v>11</v>
      </c>
      <c r="C96" s="35">
        <v>5600000</v>
      </c>
      <c r="D96" s="43"/>
      <c r="E96" s="277"/>
      <c r="F96" s="278">
        <v>0</v>
      </c>
      <c r="G96" s="288">
        <v>1324200</v>
      </c>
      <c r="H96" s="281"/>
      <c r="I96" s="213"/>
      <c r="J96" s="214">
        <f t="shared" si="6"/>
        <v>1324200</v>
      </c>
      <c r="K96" s="228">
        <f t="shared" si="7"/>
        <v>0.2364642857142857</v>
      </c>
      <c r="L96" s="351" t="s">
        <v>170</v>
      </c>
      <c r="M96" s="425"/>
    </row>
    <row r="97" spans="1:13" ht="23.25" customHeight="1">
      <c r="A97" s="248" t="s">
        <v>1203</v>
      </c>
      <c r="B97" s="76" t="s">
        <v>12</v>
      </c>
      <c r="C97" s="35">
        <v>6530000</v>
      </c>
      <c r="D97" s="43"/>
      <c r="E97" s="277">
        <v>6530000</v>
      </c>
      <c r="F97" s="278">
        <v>0</v>
      </c>
      <c r="G97" s="288"/>
      <c r="H97" s="281"/>
      <c r="I97" s="213"/>
      <c r="J97" s="214">
        <f t="shared" si="6"/>
        <v>6530000</v>
      </c>
      <c r="K97" s="228">
        <f t="shared" si="7"/>
        <v>1</v>
      </c>
      <c r="L97" s="351" t="s">
        <v>170</v>
      </c>
      <c r="M97" s="425" t="s">
        <v>148</v>
      </c>
    </row>
    <row r="98" spans="1:13" ht="30" customHeight="1">
      <c r="A98" s="248" t="s">
        <v>1205</v>
      </c>
      <c r="B98" s="76" t="s">
        <v>13</v>
      </c>
      <c r="C98" s="35">
        <v>1300000</v>
      </c>
      <c r="D98" s="43"/>
      <c r="E98" s="277"/>
      <c r="F98" s="279">
        <v>626620</v>
      </c>
      <c r="G98" s="288">
        <v>250453</v>
      </c>
      <c r="H98" s="192"/>
      <c r="I98" s="191"/>
      <c r="J98" s="214">
        <f t="shared" si="6"/>
        <v>877073</v>
      </c>
      <c r="K98" s="228">
        <f t="shared" si="7"/>
        <v>0.6746715384615385</v>
      </c>
      <c r="L98" s="351" t="s">
        <v>172</v>
      </c>
      <c r="M98" s="425" t="s">
        <v>149</v>
      </c>
    </row>
    <row r="99" spans="1:13" s="104" customFormat="1" ht="45.75" customHeight="1">
      <c r="A99" s="248" t="s">
        <v>1207</v>
      </c>
      <c r="B99" s="68" t="s">
        <v>14</v>
      </c>
      <c r="C99" s="35">
        <v>1770000</v>
      </c>
      <c r="D99" s="43"/>
      <c r="E99" s="277"/>
      <c r="F99" s="279">
        <v>683949</v>
      </c>
      <c r="G99" s="288">
        <v>640472</v>
      </c>
      <c r="H99" s="192"/>
      <c r="I99" s="191"/>
      <c r="J99" s="214">
        <f t="shared" si="6"/>
        <v>1324421</v>
      </c>
      <c r="K99" s="228">
        <f t="shared" si="7"/>
        <v>0.7482604519774011</v>
      </c>
      <c r="L99" s="351" t="s">
        <v>170</v>
      </c>
      <c r="M99" s="425" t="s">
        <v>150</v>
      </c>
    </row>
    <row r="100" spans="1:13" s="104" customFormat="1" ht="30" customHeight="1">
      <c r="A100" s="259" t="s">
        <v>1209</v>
      </c>
      <c r="B100" s="68" t="s">
        <v>15</v>
      </c>
      <c r="C100" s="35">
        <v>1600000</v>
      </c>
      <c r="D100" s="43"/>
      <c r="E100" s="277"/>
      <c r="F100" s="279">
        <v>0</v>
      </c>
      <c r="G100" s="288">
        <v>547602</v>
      </c>
      <c r="H100" s="192"/>
      <c r="I100" s="191"/>
      <c r="J100" s="214">
        <f t="shared" si="6"/>
        <v>547602</v>
      </c>
      <c r="K100" s="228">
        <f t="shared" si="7"/>
        <v>0.34225125</v>
      </c>
      <c r="L100" s="358" t="s">
        <v>170</v>
      </c>
      <c r="M100" s="425"/>
    </row>
    <row r="101" spans="1:13" s="104" customFormat="1" ht="31.5" customHeight="1">
      <c r="A101" s="259" t="s">
        <v>1211</v>
      </c>
      <c r="B101" s="75" t="s">
        <v>16</v>
      </c>
      <c r="C101" s="39">
        <v>2550000</v>
      </c>
      <c r="D101" s="49"/>
      <c r="E101" s="286"/>
      <c r="F101" s="279">
        <v>177850</v>
      </c>
      <c r="G101" s="288">
        <v>364558</v>
      </c>
      <c r="H101" s="192"/>
      <c r="I101" s="191"/>
      <c r="J101" s="214">
        <f t="shared" si="6"/>
        <v>542408</v>
      </c>
      <c r="K101" s="228">
        <f t="shared" si="7"/>
        <v>0.21270901960784314</v>
      </c>
      <c r="L101" s="358" t="s">
        <v>170</v>
      </c>
      <c r="M101" s="425"/>
    </row>
    <row r="102" spans="1:13" ht="30" customHeight="1">
      <c r="A102" s="259" t="s">
        <v>1213</v>
      </c>
      <c r="B102" s="313" t="s">
        <v>17</v>
      </c>
      <c r="C102" s="39">
        <v>300000</v>
      </c>
      <c r="D102" s="49"/>
      <c r="E102" s="286"/>
      <c r="F102" s="279">
        <v>0</v>
      </c>
      <c r="G102" s="288">
        <v>41590</v>
      </c>
      <c r="H102" s="192"/>
      <c r="I102" s="191"/>
      <c r="J102" s="214">
        <f t="shared" si="6"/>
        <v>41590</v>
      </c>
      <c r="K102" s="228">
        <f t="shared" si="7"/>
        <v>0.13863333333333333</v>
      </c>
      <c r="L102" s="358" t="s">
        <v>175</v>
      </c>
      <c r="M102" s="434" t="e">
        <f>K100/H100</f>
        <v>#DIV/0!</v>
      </c>
    </row>
    <row r="103" spans="1:13" ht="30" customHeight="1">
      <c r="A103" s="259" t="s">
        <v>1215</v>
      </c>
      <c r="B103" s="76" t="s">
        <v>18</v>
      </c>
      <c r="C103" s="35">
        <v>2800000</v>
      </c>
      <c r="D103" s="43"/>
      <c r="E103" s="277"/>
      <c r="F103" s="279">
        <v>0</v>
      </c>
      <c r="G103" s="288">
        <v>400000</v>
      </c>
      <c r="H103" s="192"/>
      <c r="I103" s="191"/>
      <c r="J103" s="214">
        <f t="shared" si="6"/>
        <v>400000</v>
      </c>
      <c r="K103" s="228">
        <f t="shared" si="7"/>
        <v>0.14285714285714285</v>
      </c>
      <c r="L103" s="351" t="s">
        <v>179</v>
      </c>
      <c r="M103" s="425"/>
    </row>
    <row r="104" spans="1:13" ht="30" customHeight="1">
      <c r="A104" s="259" t="s">
        <v>1217</v>
      </c>
      <c r="B104" s="76" t="s">
        <v>20</v>
      </c>
      <c r="C104" s="35">
        <v>1200000</v>
      </c>
      <c r="D104" s="43"/>
      <c r="E104" s="277">
        <v>23000</v>
      </c>
      <c r="F104" s="279">
        <v>55165</v>
      </c>
      <c r="G104" s="288">
        <v>65352</v>
      </c>
      <c r="H104" s="192"/>
      <c r="I104" s="191"/>
      <c r="J104" s="214">
        <f t="shared" si="6"/>
        <v>143517</v>
      </c>
      <c r="K104" s="228">
        <f t="shared" si="7"/>
        <v>0.1195975</v>
      </c>
      <c r="L104" s="351" t="s">
        <v>170</v>
      </c>
      <c r="M104" s="425" t="s">
        <v>151</v>
      </c>
    </row>
    <row r="105" spans="1:13" ht="30" customHeight="1">
      <c r="A105" s="260" t="s">
        <v>1219</v>
      </c>
      <c r="B105" s="372" t="s">
        <v>21</v>
      </c>
      <c r="C105" s="92">
        <v>1200000</v>
      </c>
      <c r="D105" s="93"/>
      <c r="E105" s="333"/>
      <c r="F105" s="280">
        <v>0</v>
      </c>
      <c r="G105" s="369"/>
      <c r="H105" s="381"/>
      <c r="I105" s="195"/>
      <c r="J105" s="218">
        <f t="shared" si="6"/>
        <v>0</v>
      </c>
      <c r="K105" s="229">
        <f t="shared" si="7"/>
        <v>0</v>
      </c>
      <c r="L105" s="353" t="s">
        <v>170</v>
      </c>
      <c r="M105" s="426" t="s">
        <v>152</v>
      </c>
    </row>
    <row r="106" spans="1:13" ht="24.75" customHeight="1">
      <c r="A106" s="259" t="s">
        <v>1221</v>
      </c>
      <c r="B106" s="76" t="s">
        <v>23</v>
      </c>
      <c r="C106" s="35">
        <v>1000000</v>
      </c>
      <c r="D106" s="43"/>
      <c r="E106" s="277"/>
      <c r="F106" s="279">
        <v>0</v>
      </c>
      <c r="G106" s="288">
        <v>0</v>
      </c>
      <c r="H106" s="192"/>
      <c r="I106" s="191"/>
      <c r="J106" s="214">
        <f t="shared" si="6"/>
        <v>0</v>
      </c>
      <c r="K106" s="228">
        <f t="shared" si="7"/>
        <v>0</v>
      </c>
      <c r="L106" s="351" t="s">
        <v>170</v>
      </c>
      <c r="M106" s="425" t="s">
        <v>153</v>
      </c>
    </row>
    <row r="107" spans="1:13" ht="24.75" customHeight="1">
      <c r="A107" s="259" t="s">
        <v>1223</v>
      </c>
      <c r="B107" s="76" t="s">
        <v>24</v>
      </c>
      <c r="C107" s="35">
        <v>150000</v>
      </c>
      <c r="D107" s="43"/>
      <c r="E107" s="277"/>
      <c r="F107" s="279">
        <v>0</v>
      </c>
      <c r="G107" s="288">
        <v>0</v>
      </c>
      <c r="H107" s="192"/>
      <c r="I107" s="191"/>
      <c r="J107" s="214">
        <f t="shared" si="6"/>
        <v>0</v>
      </c>
      <c r="K107" s="228">
        <f t="shared" si="7"/>
        <v>0</v>
      </c>
      <c r="L107" s="351" t="s">
        <v>176</v>
      </c>
      <c r="M107" s="425"/>
    </row>
    <row r="108" spans="1:13" ht="24.75" customHeight="1">
      <c r="A108" s="259" t="s">
        <v>1225</v>
      </c>
      <c r="B108" s="76" t="s">
        <v>26</v>
      </c>
      <c r="C108" s="35">
        <v>4000000</v>
      </c>
      <c r="D108" s="43"/>
      <c r="E108" s="277"/>
      <c r="F108" s="279">
        <v>1429618</v>
      </c>
      <c r="G108" s="288"/>
      <c r="H108" s="192"/>
      <c r="I108" s="191"/>
      <c r="J108" s="214">
        <f t="shared" si="6"/>
        <v>1429618</v>
      </c>
      <c r="K108" s="228">
        <f t="shared" si="7"/>
        <v>0.3574045</v>
      </c>
      <c r="L108" s="358" t="s">
        <v>177</v>
      </c>
      <c r="M108" s="425" t="s">
        <v>154</v>
      </c>
    </row>
    <row r="109" spans="1:13" ht="24.75" customHeight="1">
      <c r="A109" s="259" t="s">
        <v>1227</v>
      </c>
      <c r="B109" s="76" t="s">
        <v>27</v>
      </c>
      <c r="C109" s="35">
        <v>500000</v>
      </c>
      <c r="D109" s="43"/>
      <c r="E109" s="277"/>
      <c r="F109" s="279">
        <v>0</v>
      </c>
      <c r="G109" s="288"/>
      <c r="H109" s="192"/>
      <c r="I109" s="191"/>
      <c r="J109" s="214">
        <f t="shared" si="6"/>
        <v>0</v>
      </c>
      <c r="K109" s="228">
        <f t="shared" si="7"/>
        <v>0</v>
      </c>
      <c r="L109" s="351" t="s">
        <v>170</v>
      </c>
      <c r="M109" s="425" t="s">
        <v>155</v>
      </c>
    </row>
    <row r="110" spans="1:13" ht="30" customHeight="1">
      <c r="A110" s="259" t="s">
        <v>1229</v>
      </c>
      <c r="B110" s="246" t="s">
        <v>28</v>
      </c>
      <c r="C110" s="165">
        <v>150000</v>
      </c>
      <c r="D110" s="287"/>
      <c r="E110" s="319"/>
      <c r="F110" s="279">
        <v>0</v>
      </c>
      <c r="G110" s="288"/>
      <c r="H110" s="192"/>
      <c r="I110" s="191"/>
      <c r="J110" s="214">
        <f t="shared" si="6"/>
        <v>0</v>
      </c>
      <c r="K110" s="228">
        <f t="shared" si="7"/>
        <v>0</v>
      </c>
      <c r="L110" s="351" t="s">
        <v>180</v>
      </c>
      <c r="M110" s="425"/>
    </row>
    <row r="111" spans="1:13" ht="39" customHeight="1">
      <c r="A111" s="259" t="s">
        <v>1231</v>
      </c>
      <c r="B111" s="315" t="s">
        <v>30</v>
      </c>
      <c r="C111" s="165">
        <v>550000</v>
      </c>
      <c r="D111" s="287"/>
      <c r="E111" s="319">
        <v>23241</v>
      </c>
      <c r="F111" s="279">
        <v>0</v>
      </c>
      <c r="G111" s="288"/>
      <c r="H111" s="192"/>
      <c r="I111" s="191"/>
      <c r="J111" s="214">
        <f t="shared" si="6"/>
        <v>23241</v>
      </c>
      <c r="K111" s="228">
        <f t="shared" si="7"/>
        <v>0.042256363636363634</v>
      </c>
      <c r="L111" s="358" t="s">
        <v>175</v>
      </c>
      <c r="M111" s="425" t="s">
        <v>156</v>
      </c>
    </row>
    <row r="112" spans="1:13" ht="30" customHeight="1">
      <c r="A112" s="259" t="s">
        <v>1233</v>
      </c>
      <c r="B112" s="315" t="s">
        <v>31</v>
      </c>
      <c r="C112" s="165">
        <v>419000</v>
      </c>
      <c r="D112" s="287"/>
      <c r="E112" s="345">
        <v>0</v>
      </c>
      <c r="F112" s="279">
        <v>3620</v>
      </c>
      <c r="G112" s="288">
        <v>67507</v>
      </c>
      <c r="H112" s="192"/>
      <c r="I112" s="191"/>
      <c r="J112" s="214">
        <f t="shared" si="6"/>
        <v>71127</v>
      </c>
      <c r="K112" s="228">
        <f t="shared" si="7"/>
        <v>0.16975417661097852</v>
      </c>
      <c r="L112" s="351" t="s">
        <v>176</v>
      </c>
      <c r="M112" s="433" t="s">
        <v>157</v>
      </c>
    </row>
    <row r="113" spans="1:13" ht="21" customHeight="1">
      <c r="A113" s="259" t="s">
        <v>1071</v>
      </c>
      <c r="B113" s="315" t="s">
        <v>32</v>
      </c>
      <c r="C113" s="165">
        <v>688000</v>
      </c>
      <c r="D113" s="287"/>
      <c r="E113" s="345">
        <v>20000</v>
      </c>
      <c r="F113" s="279">
        <v>219015</v>
      </c>
      <c r="G113" s="288">
        <v>152157</v>
      </c>
      <c r="H113" s="192"/>
      <c r="I113" s="191"/>
      <c r="J113" s="214">
        <f t="shared" si="6"/>
        <v>391172</v>
      </c>
      <c r="K113" s="228">
        <f t="shared" si="7"/>
        <v>0.5685639534883721</v>
      </c>
      <c r="L113" s="351" t="s">
        <v>176</v>
      </c>
      <c r="M113" s="427"/>
    </row>
    <row r="114" spans="1:13" ht="31.5" customHeight="1">
      <c r="A114" s="259" t="s">
        <v>1073</v>
      </c>
      <c r="B114" s="315" t="s">
        <v>33</v>
      </c>
      <c r="C114" s="165">
        <v>600000</v>
      </c>
      <c r="D114" s="287"/>
      <c r="E114" s="345"/>
      <c r="F114" s="279">
        <v>0</v>
      </c>
      <c r="G114" s="288"/>
      <c r="H114" s="192"/>
      <c r="I114" s="191"/>
      <c r="J114" s="214">
        <f t="shared" si="6"/>
        <v>0</v>
      </c>
      <c r="K114" s="228">
        <f t="shared" si="7"/>
        <v>0</v>
      </c>
      <c r="L114" s="351" t="s">
        <v>176</v>
      </c>
      <c r="M114" s="427"/>
    </row>
    <row r="115" spans="1:13" ht="24.75" customHeight="1">
      <c r="A115" s="259" t="s">
        <v>1075</v>
      </c>
      <c r="B115" s="315" t="s">
        <v>34</v>
      </c>
      <c r="C115" s="165">
        <v>10200000</v>
      </c>
      <c r="D115" s="287"/>
      <c r="E115" s="345"/>
      <c r="F115" s="279">
        <v>2685631</v>
      </c>
      <c r="G115" s="288"/>
      <c r="H115" s="192"/>
      <c r="I115" s="191"/>
      <c r="J115" s="214">
        <f t="shared" si="6"/>
        <v>2685631</v>
      </c>
      <c r="K115" s="228">
        <f t="shared" si="7"/>
        <v>0.2632971568627451</v>
      </c>
      <c r="L115" s="351" t="s">
        <v>170</v>
      </c>
      <c r="M115" s="431"/>
    </row>
    <row r="116" spans="1:13" ht="32.25" customHeight="1">
      <c r="A116" s="259" t="s">
        <v>1077</v>
      </c>
      <c r="B116" s="315" t="s">
        <v>35</v>
      </c>
      <c r="C116" s="165">
        <v>2834000</v>
      </c>
      <c r="D116" s="287"/>
      <c r="E116" s="345"/>
      <c r="F116" s="279">
        <v>0</v>
      </c>
      <c r="G116" s="288">
        <v>1292103</v>
      </c>
      <c r="H116" s="192"/>
      <c r="I116" s="191"/>
      <c r="J116" s="214">
        <f t="shared" si="6"/>
        <v>1292103</v>
      </c>
      <c r="K116" s="228">
        <f t="shared" si="7"/>
        <v>0.4559290755116443</v>
      </c>
      <c r="L116" s="351" t="s">
        <v>176</v>
      </c>
      <c r="M116" s="427"/>
    </row>
    <row r="117" spans="1:13" ht="33.75" customHeight="1">
      <c r="A117" s="259" t="s">
        <v>1079</v>
      </c>
      <c r="B117" s="315" t="s">
        <v>36</v>
      </c>
      <c r="C117" s="165">
        <v>500000</v>
      </c>
      <c r="D117" s="287"/>
      <c r="E117" s="345"/>
      <c r="F117" s="279">
        <v>0</v>
      </c>
      <c r="G117" s="288"/>
      <c r="H117" s="192"/>
      <c r="I117" s="191"/>
      <c r="J117" s="214">
        <f t="shared" si="6"/>
        <v>0</v>
      </c>
      <c r="K117" s="228">
        <f t="shared" si="7"/>
        <v>0</v>
      </c>
      <c r="L117" s="351" t="s">
        <v>170</v>
      </c>
      <c r="M117" s="425"/>
    </row>
    <row r="118" spans="1:13" s="108" customFormat="1" ht="30" customHeight="1">
      <c r="A118" s="386" t="s">
        <v>1081</v>
      </c>
      <c r="B118" s="315" t="s">
        <v>37</v>
      </c>
      <c r="C118" s="387">
        <v>80000</v>
      </c>
      <c r="D118" s="388"/>
      <c r="E118" s="389"/>
      <c r="F118" s="390">
        <v>0</v>
      </c>
      <c r="G118" s="391">
        <v>12000</v>
      </c>
      <c r="H118" s="392"/>
      <c r="I118" s="393"/>
      <c r="J118" s="394">
        <f t="shared" si="6"/>
        <v>12000</v>
      </c>
      <c r="K118" s="395">
        <f t="shared" si="7"/>
        <v>0.15</v>
      </c>
      <c r="L118" s="396" t="s">
        <v>176</v>
      </c>
      <c r="M118" s="435"/>
    </row>
    <row r="119" spans="1:13" ht="19.5" customHeight="1">
      <c r="A119" s="295"/>
      <c r="B119" s="296" t="s">
        <v>70</v>
      </c>
      <c r="C119" s="334">
        <f>SUM(C91:C118)</f>
        <v>95462000</v>
      </c>
      <c r="D119" s="335"/>
      <c r="E119" s="318">
        <f>SUM(E91:E118)</f>
        <v>6637041</v>
      </c>
      <c r="F119" s="346">
        <f>SUM(F91:F118)</f>
        <v>15420697</v>
      </c>
      <c r="G119" s="362">
        <f>SUM(G91:G118)</f>
        <v>13856165</v>
      </c>
      <c r="H119" s="338">
        <f>SUM(H91:H118)</f>
        <v>0</v>
      </c>
      <c r="I119" s="347"/>
      <c r="J119" s="338">
        <f>SUM(J91:J118)</f>
        <v>35913903</v>
      </c>
      <c r="K119" s="348">
        <f t="shared" si="7"/>
        <v>0.3762115082441181</v>
      </c>
      <c r="L119" s="355"/>
      <c r="M119" s="429"/>
    </row>
    <row r="120" spans="1:13" ht="22.5" customHeight="1">
      <c r="A120" s="302"/>
      <c r="B120" s="303" t="s">
        <v>39</v>
      </c>
      <c r="C120" s="301"/>
      <c r="D120" s="307"/>
      <c r="E120" s="325"/>
      <c r="F120" s="343"/>
      <c r="G120" s="361"/>
      <c r="H120" s="299"/>
      <c r="I120" s="300"/>
      <c r="J120" s="299"/>
      <c r="K120" s="301"/>
      <c r="L120" s="357"/>
      <c r="M120" s="344"/>
    </row>
    <row r="121" spans="1:13" s="104" customFormat="1" ht="46.5" customHeight="1">
      <c r="A121" s="248" t="s">
        <v>1299</v>
      </c>
      <c r="B121" s="70" t="s">
        <v>40</v>
      </c>
      <c r="C121" s="166">
        <v>2000000</v>
      </c>
      <c r="D121" s="288"/>
      <c r="E121" s="317">
        <v>421044</v>
      </c>
      <c r="F121" s="382">
        <v>509008</v>
      </c>
      <c r="G121" s="164">
        <v>588219</v>
      </c>
      <c r="H121" s="214"/>
      <c r="I121" s="226"/>
      <c r="J121" s="214">
        <f>SUM(E121:H121)</f>
        <v>1518271</v>
      </c>
      <c r="K121" s="228">
        <f>J121/C121</f>
        <v>0.7591355</v>
      </c>
      <c r="L121" s="351" t="s">
        <v>170</v>
      </c>
      <c r="M121" s="436" t="s">
        <v>158</v>
      </c>
    </row>
    <row r="122" spans="1:13" ht="30.75" customHeight="1">
      <c r="A122" s="257" t="s">
        <v>1193</v>
      </c>
      <c r="B122" s="383" t="s">
        <v>41</v>
      </c>
      <c r="C122" s="398">
        <v>200000</v>
      </c>
      <c r="D122" s="399"/>
      <c r="E122" s="400"/>
      <c r="F122" s="384">
        <v>0</v>
      </c>
      <c r="G122" s="371">
        <v>90000</v>
      </c>
      <c r="H122" s="385"/>
      <c r="I122" s="217"/>
      <c r="J122" s="218">
        <f aca="true" t="shared" si="8" ref="J122:J131">SUM(E122:H122)</f>
        <v>90000</v>
      </c>
      <c r="K122" s="229">
        <f aca="true" t="shared" si="9" ref="K122:K132">J122/C122</f>
        <v>0.45</v>
      </c>
      <c r="L122" s="353" t="s">
        <v>182</v>
      </c>
      <c r="M122" s="426" t="s">
        <v>159</v>
      </c>
    </row>
    <row r="123" spans="1:13" ht="30.75" customHeight="1">
      <c r="A123" s="377" t="s">
        <v>1195</v>
      </c>
      <c r="B123" s="401" t="s">
        <v>42</v>
      </c>
      <c r="C123" s="402">
        <v>2574000</v>
      </c>
      <c r="D123" s="403"/>
      <c r="E123" s="404">
        <v>392864</v>
      </c>
      <c r="F123" s="405">
        <v>891422</v>
      </c>
      <c r="G123" s="378">
        <v>638032</v>
      </c>
      <c r="H123" s="406"/>
      <c r="I123" s="407"/>
      <c r="J123" s="203">
        <f t="shared" si="8"/>
        <v>1922318</v>
      </c>
      <c r="K123" s="408">
        <f t="shared" si="9"/>
        <v>0.7468212898212898</v>
      </c>
      <c r="L123" s="379" t="s">
        <v>176</v>
      </c>
      <c r="M123" s="437" t="s">
        <v>152</v>
      </c>
    </row>
    <row r="124" spans="1:13" ht="29.25" customHeight="1">
      <c r="A124" s="248" t="s">
        <v>1197</v>
      </c>
      <c r="B124" s="76" t="s">
        <v>43</v>
      </c>
      <c r="C124" s="35">
        <v>360000</v>
      </c>
      <c r="D124" s="43"/>
      <c r="E124" s="277"/>
      <c r="F124" s="278">
        <v>0</v>
      </c>
      <c r="G124" s="164">
        <v>0</v>
      </c>
      <c r="H124" s="281"/>
      <c r="I124" s="213"/>
      <c r="J124" s="214">
        <f t="shared" si="8"/>
        <v>0</v>
      </c>
      <c r="K124" s="228">
        <f t="shared" si="9"/>
        <v>0</v>
      </c>
      <c r="L124" s="351" t="s">
        <v>176</v>
      </c>
      <c r="M124" s="425" t="s">
        <v>153</v>
      </c>
    </row>
    <row r="125" spans="1:13" ht="27.75" customHeight="1">
      <c r="A125" s="248" t="s">
        <v>1199</v>
      </c>
      <c r="B125" s="76" t="s">
        <v>44</v>
      </c>
      <c r="C125" s="35">
        <v>80000</v>
      </c>
      <c r="D125" s="43"/>
      <c r="E125" s="277"/>
      <c r="F125" s="278">
        <v>20000</v>
      </c>
      <c r="G125" s="164">
        <v>11510</v>
      </c>
      <c r="H125" s="281"/>
      <c r="I125" s="213"/>
      <c r="J125" s="214">
        <f t="shared" si="8"/>
        <v>31510</v>
      </c>
      <c r="K125" s="228">
        <f t="shared" si="9"/>
        <v>0.393875</v>
      </c>
      <c r="L125" s="351" t="s">
        <v>176</v>
      </c>
      <c r="M125" s="425"/>
    </row>
    <row r="126" spans="1:13" ht="29.25" customHeight="1">
      <c r="A126" s="248" t="s">
        <v>1201</v>
      </c>
      <c r="B126" s="76" t="s">
        <v>45</v>
      </c>
      <c r="C126" s="35">
        <v>760000</v>
      </c>
      <c r="D126" s="43"/>
      <c r="E126" s="277"/>
      <c r="F126" s="278">
        <v>0</v>
      </c>
      <c r="G126" s="164">
        <v>0</v>
      </c>
      <c r="H126" s="281"/>
      <c r="I126" s="213"/>
      <c r="J126" s="214">
        <f t="shared" si="8"/>
        <v>0</v>
      </c>
      <c r="K126" s="228">
        <f t="shared" si="9"/>
        <v>0</v>
      </c>
      <c r="L126" s="358" t="s">
        <v>176</v>
      </c>
      <c r="M126" s="425" t="s">
        <v>160</v>
      </c>
    </row>
    <row r="127" spans="1:13" ht="29.25" customHeight="1">
      <c r="A127" s="248" t="s">
        <v>1203</v>
      </c>
      <c r="B127" s="315" t="s">
        <v>46</v>
      </c>
      <c r="C127" s="166">
        <v>760000</v>
      </c>
      <c r="D127" s="288"/>
      <c r="E127" s="317"/>
      <c r="F127" s="279">
        <v>0</v>
      </c>
      <c r="G127" s="164">
        <v>195594</v>
      </c>
      <c r="H127" s="192"/>
      <c r="I127" s="191"/>
      <c r="J127" s="214">
        <f t="shared" si="8"/>
        <v>195594</v>
      </c>
      <c r="K127" s="228">
        <f t="shared" si="9"/>
        <v>0.2573605263157895</v>
      </c>
      <c r="L127" s="351" t="s">
        <v>176</v>
      </c>
      <c r="M127" s="349"/>
    </row>
    <row r="128" spans="1:13" ht="29.25" customHeight="1">
      <c r="A128" s="248" t="s">
        <v>1205</v>
      </c>
      <c r="B128" s="315" t="s">
        <v>47</v>
      </c>
      <c r="C128" s="166">
        <v>5000</v>
      </c>
      <c r="D128" s="288"/>
      <c r="E128" s="317"/>
      <c r="F128" s="278">
        <v>0</v>
      </c>
      <c r="G128" s="164">
        <v>2000</v>
      </c>
      <c r="H128" s="281"/>
      <c r="I128" s="213"/>
      <c r="J128" s="214">
        <f t="shared" si="8"/>
        <v>2000</v>
      </c>
      <c r="K128" s="228">
        <f t="shared" si="9"/>
        <v>0.4</v>
      </c>
      <c r="L128" s="351" t="s">
        <v>181</v>
      </c>
      <c r="M128" s="425" t="s">
        <v>161</v>
      </c>
    </row>
    <row r="129" spans="1:13" s="104" customFormat="1" ht="30" customHeight="1">
      <c r="A129" s="248" t="s">
        <v>1207</v>
      </c>
      <c r="B129" s="70" t="s">
        <v>48</v>
      </c>
      <c r="C129" s="166">
        <v>60000</v>
      </c>
      <c r="D129" s="288"/>
      <c r="E129" s="317"/>
      <c r="F129" s="279">
        <v>0</v>
      </c>
      <c r="G129" s="164">
        <v>0</v>
      </c>
      <c r="H129" s="192"/>
      <c r="I129" s="191"/>
      <c r="J129" s="214">
        <f t="shared" si="8"/>
        <v>0</v>
      </c>
      <c r="K129" s="228">
        <f t="shared" si="9"/>
        <v>0</v>
      </c>
      <c r="L129" s="351" t="s">
        <v>176</v>
      </c>
      <c r="M129" s="426" t="s">
        <v>162</v>
      </c>
    </row>
    <row r="130" spans="1:13" ht="30" customHeight="1">
      <c r="A130" s="248" t="s">
        <v>1209</v>
      </c>
      <c r="B130" s="315" t="s">
        <v>49</v>
      </c>
      <c r="C130" s="166">
        <v>50000</v>
      </c>
      <c r="D130" s="288"/>
      <c r="E130" s="317"/>
      <c r="F130" s="279">
        <v>0</v>
      </c>
      <c r="G130" s="164">
        <v>0</v>
      </c>
      <c r="H130" s="192"/>
      <c r="I130" s="191"/>
      <c r="J130" s="214">
        <f t="shared" si="8"/>
        <v>0</v>
      </c>
      <c r="K130" s="228">
        <f t="shared" si="9"/>
        <v>0</v>
      </c>
      <c r="L130" s="351" t="s">
        <v>176</v>
      </c>
      <c r="M130" s="426" t="s">
        <v>84</v>
      </c>
    </row>
    <row r="131" spans="1:13" ht="30" customHeight="1">
      <c r="A131" s="248" t="s">
        <v>1211</v>
      </c>
      <c r="B131" s="315" t="s">
        <v>50</v>
      </c>
      <c r="C131" s="166">
        <v>291000</v>
      </c>
      <c r="D131" s="288"/>
      <c r="E131" s="317">
        <v>23000</v>
      </c>
      <c r="F131" s="279">
        <v>46450</v>
      </c>
      <c r="G131" s="164">
        <v>41500</v>
      </c>
      <c r="H131" s="192"/>
      <c r="I131" s="191"/>
      <c r="J131" s="214">
        <f t="shared" si="8"/>
        <v>110950</v>
      </c>
      <c r="K131" s="228">
        <f t="shared" si="9"/>
        <v>0.3812714776632302</v>
      </c>
      <c r="L131" s="351" t="s">
        <v>135</v>
      </c>
      <c r="M131" s="426" t="s">
        <v>85</v>
      </c>
    </row>
    <row r="132" spans="1:13" ht="16.5">
      <c r="A132" s="305"/>
      <c r="B132" s="296" t="s">
        <v>70</v>
      </c>
      <c r="C132" s="334">
        <f>SUM(C121:C131)</f>
        <v>7140000</v>
      </c>
      <c r="D132" s="335"/>
      <c r="E132" s="318">
        <f>SUM(E121:E131)</f>
        <v>836908</v>
      </c>
      <c r="F132" s="346">
        <f>SUM(F121:F131)</f>
        <v>1466880</v>
      </c>
      <c r="G132" s="362">
        <f>SUM(G121:G131)</f>
        <v>1566855</v>
      </c>
      <c r="H132" s="338">
        <f>SUM(H121:H131)</f>
        <v>0</v>
      </c>
      <c r="I132" s="347"/>
      <c r="J132" s="338">
        <f>SUM(J121:J131)</f>
        <v>3870643</v>
      </c>
      <c r="K132" s="348">
        <f t="shared" si="9"/>
        <v>0.542106862745098</v>
      </c>
      <c r="L132" s="355"/>
      <c r="M132" s="429" t="s">
        <v>86</v>
      </c>
    </row>
    <row r="133" spans="1:13" ht="24.75" customHeight="1">
      <c r="A133" s="304"/>
      <c r="B133" s="303" t="s">
        <v>51</v>
      </c>
      <c r="C133" s="301"/>
      <c r="D133" s="307"/>
      <c r="E133" s="325"/>
      <c r="F133" s="343"/>
      <c r="G133" s="361"/>
      <c r="H133" s="299"/>
      <c r="I133" s="300"/>
      <c r="J133" s="299"/>
      <c r="K133" s="301"/>
      <c r="L133" s="357"/>
      <c r="M133" s="344"/>
    </row>
    <row r="134" spans="1:13" s="104" customFormat="1" ht="30" customHeight="1">
      <c r="A134" s="248" t="s">
        <v>1299</v>
      </c>
      <c r="B134" s="68" t="s">
        <v>52</v>
      </c>
      <c r="C134" s="35">
        <v>150000</v>
      </c>
      <c r="D134" s="43"/>
      <c r="E134" s="277">
        <v>0</v>
      </c>
      <c r="F134" s="279">
        <v>0</v>
      </c>
      <c r="G134" s="164"/>
      <c r="H134" s="192"/>
      <c r="I134" s="191"/>
      <c r="J134" s="192">
        <f>SUM(E134:H134)</f>
        <v>0</v>
      </c>
      <c r="K134" s="193">
        <f>J134/C134</f>
        <v>0</v>
      </c>
      <c r="L134" s="351" t="s">
        <v>192</v>
      </c>
      <c r="M134" s="425" t="s">
        <v>163</v>
      </c>
    </row>
    <row r="135" spans="1:13" s="104" customFormat="1" ht="30.75" customHeight="1">
      <c r="A135" s="248" t="s">
        <v>1193</v>
      </c>
      <c r="B135" s="68" t="s">
        <v>53</v>
      </c>
      <c r="C135" s="35">
        <v>400000</v>
      </c>
      <c r="D135" s="43"/>
      <c r="E135" s="277">
        <v>0</v>
      </c>
      <c r="F135" s="279">
        <v>0</v>
      </c>
      <c r="G135" s="164">
        <v>73000</v>
      </c>
      <c r="H135" s="192"/>
      <c r="I135" s="191"/>
      <c r="J135" s="192">
        <f aca="true" t="shared" si="10" ref="J135:J141">SUM(E135:H135)</f>
        <v>73000</v>
      </c>
      <c r="K135" s="193">
        <f aca="true" t="shared" si="11" ref="K135:K142">J135/C135</f>
        <v>0.1825</v>
      </c>
      <c r="L135" s="351" t="s">
        <v>194</v>
      </c>
      <c r="M135" s="427"/>
    </row>
    <row r="136" spans="1:13" ht="18" customHeight="1">
      <c r="A136" s="248" t="s">
        <v>1195</v>
      </c>
      <c r="B136" s="315" t="s">
        <v>54</v>
      </c>
      <c r="C136" s="165">
        <v>900000</v>
      </c>
      <c r="D136" s="287"/>
      <c r="E136" s="319">
        <v>200000</v>
      </c>
      <c r="F136" s="279">
        <v>249199</v>
      </c>
      <c r="G136" s="164">
        <v>432617</v>
      </c>
      <c r="H136" s="192"/>
      <c r="I136" s="191"/>
      <c r="J136" s="192">
        <f t="shared" si="10"/>
        <v>881816</v>
      </c>
      <c r="K136" s="193">
        <f t="shared" si="11"/>
        <v>0.9797955555555555</v>
      </c>
      <c r="L136" s="351" t="s">
        <v>93</v>
      </c>
      <c r="M136" s="438" t="s">
        <v>164</v>
      </c>
    </row>
    <row r="137" spans="1:13" ht="30.75" customHeight="1">
      <c r="A137" s="248" t="s">
        <v>1197</v>
      </c>
      <c r="B137" s="315" t="s">
        <v>55</v>
      </c>
      <c r="C137" s="163">
        <v>944000</v>
      </c>
      <c r="D137" s="164"/>
      <c r="E137" s="350">
        <v>92624</v>
      </c>
      <c r="F137" s="363">
        <v>130563</v>
      </c>
      <c r="G137" s="164">
        <v>141297</v>
      </c>
      <c r="H137" s="364"/>
      <c r="I137" s="365"/>
      <c r="J137" s="192">
        <f t="shared" si="10"/>
        <v>364484</v>
      </c>
      <c r="K137" s="193">
        <f t="shared" si="11"/>
        <v>0.38610593220338985</v>
      </c>
      <c r="L137" s="351" t="s">
        <v>195</v>
      </c>
      <c r="M137" s="438" t="s">
        <v>165</v>
      </c>
    </row>
    <row r="138" spans="1:13" s="104" customFormat="1" ht="44.25" customHeight="1">
      <c r="A138" s="380" t="s">
        <v>1199</v>
      </c>
      <c r="B138" s="70" t="s">
        <v>207</v>
      </c>
      <c r="C138" s="166">
        <v>1882000</v>
      </c>
      <c r="D138" s="288"/>
      <c r="E138" s="317">
        <v>181709</v>
      </c>
      <c r="F138" s="279">
        <v>160508</v>
      </c>
      <c r="G138" s="164">
        <v>348579</v>
      </c>
      <c r="H138" s="192"/>
      <c r="I138" s="191"/>
      <c r="J138" s="192">
        <f t="shared" si="10"/>
        <v>690796</v>
      </c>
      <c r="K138" s="193">
        <f t="shared" si="11"/>
        <v>0.36705419766206165</v>
      </c>
      <c r="L138" s="351" t="s">
        <v>208</v>
      </c>
      <c r="M138" s="438" t="s">
        <v>166</v>
      </c>
    </row>
    <row r="139" spans="1:13" s="104" customFormat="1" ht="35.25" customHeight="1">
      <c r="A139" s="257" t="s">
        <v>1201</v>
      </c>
      <c r="B139" s="367" t="s">
        <v>57</v>
      </c>
      <c r="C139" s="368">
        <v>1724000</v>
      </c>
      <c r="D139" s="369"/>
      <c r="E139" s="370">
        <v>0</v>
      </c>
      <c r="F139" s="280">
        <v>82894</v>
      </c>
      <c r="G139" s="371">
        <v>257482</v>
      </c>
      <c r="H139" s="196"/>
      <c r="I139" s="195"/>
      <c r="J139" s="196">
        <f t="shared" si="10"/>
        <v>340376</v>
      </c>
      <c r="K139" s="197">
        <f t="shared" si="11"/>
        <v>0.1974338747099768</v>
      </c>
      <c r="L139" s="353" t="s">
        <v>196</v>
      </c>
      <c r="M139" s="439" t="s">
        <v>167</v>
      </c>
    </row>
    <row r="140" spans="1:13" s="108" customFormat="1" ht="26.25" customHeight="1">
      <c r="A140" s="258" t="s">
        <v>1203</v>
      </c>
      <c r="B140" s="315" t="s">
        <v>58</v>
      </c>
      <c r="C140" s="409">
        <v>1343000</v>
      </c>
      <c r="D140" s="391"/>
      <c r="E140" s="410">
        <v>278222</v>
      </c>
      <c r="F140" s="411">
        <v>296215</v>
      </c>
      <c r="G140" s="412">
        <v>199404</v>
      </c>
      <c r="H140" s="394"/>
      <c r="I140" s="413"/>
      <c r="J140" s="392">
        <f t="shared" si="10"/>
        <v>773841</v>
      </c>
      <c r="K140" s="414">
        <f t="shared" si="11"/>
        <v>0.5762032762472078</v>
      </c>
      <c r="L140" s="396" t="s">
        <v>1359</v>
      </c>
      <c r="M140" s="435"/>
    </row>
    <row r="141" spans="1:13" s="108" customFormat="1" ht="24.75" customHeight="1">
      <c r="A141" s="258" t="s">
        <v>79</v>
      </c>
      <c r="B141" s="315" t="s">
        <v>80</v>
      </c>
      <c r="C141" s="409">
        <v>0</v>
      </c>
      <c r="D141" s="391">
        <v>280000</v>
      </c>
      <c r="E141" s="410">
        <v>0</v>
      </c>
      <c r="F141" s="410">
        <v>0</v>
      </c>
      <c r="G141" s="410">
        <v>0</v>
      </c>
      <c r="H141" s="394"/>
      <c r="I141" s="413"/>
      <c r="J141" s="392">
        <f t="shared" si="10"/>
        <v>0</v>
      </c>
      <c r="K141" s="414">
        <f>J141/D141</f>
        <v>0</v>
      </c>
      <c r="L141" s="396" t="s">
        <v>1359</v>
      </c>
      <c r="M141" s="415"/>
    </row>
    <row r="142" spans="1:13" s="108" customFormat="1" ht="18.75" customHeight="1">
      <c r="A142" s="375"/>
      <c r="B142" s="376" t="s">
        <v>1172</v>
      </c>
      <c r="C142" s="416">
        <f aca="true" t="shared" si="12" ref="C142:H142">SUM(C134:C140)</f>
        <v>7343000</v>
      </c>
      <c r="D142" s="417">
        <f>SUM(D134:D141)</f>
        <v>280000</v>
      </c>
      <c r="E142" s="418">
        <f t="shared" si="12"/>
        <v>752555</v>
      </c>
      <c r="F142" s="419">
        <f t="shared" si="12"/>
        <v>919379</v>
      </c>
      <c r="G142" s="420">
        <f t="shared" si="12"/>
        <v>1452379</v>
      </c>
      <c r="H142" s="420">
        <f t="shared" si="12"/>
        <v>0</v>
      </c>
      <c r="I142" s="421"/>
      <c r="J142" s="422">
        <f>SUM(J134:J140)</f>
        <v>3124313</v>
      </c>
      <c r="K142" s="442">
        <f t="shared" si="11"/>
        <v>0.42548181941985563</v>
      </c>
      <c r="L142" s="446"/>
      <c r="M142" s="415"/>
    </row>
    <row r="143" spans="1:13" s="108" customFormat="1" ht="17.25" customHeight="1">
      <c r="A143" s="892" t="s">
        <v>188</v>
      </c>
      <c r="B143" s="893"/>
      <c r="C143" s="373">
        <f aca="true" t="shared" si="13" ref="C143:H143">C142+C132+C119+C89+C48+C38</f>
        <v>260000000</v>
      </c>
      <c r="D143" s="374">
        <f t="shared" si="13"/>
        <v>280000</v>
      </c>
      <c r="E143" s="884">
        <f t="shared" si="13"/>
        <v>17806510</v>
      </c>
      <c r="F143" s="880">
        <f t="shared" si="13"/>
        <v>50289219</v>
      </c>
      <c r="G143" s="880">
        <f t="shared" si="13"/>
        <v>38828142</v>
      </c>
      <c r="H143" s="880">
        <f t="shared" si="13"/>
        <v>0</v>
      </c>
      <c r="I143" s="882" t="s">
        <v>1155</v>
      </c>
      <c r="J143" s="881">
        <f>J38+J48+J89+J119+J132+J142</f>
        <v>106923871</v>
      </c>
      <c r="K143" s="883">
        <f>J143/C144</f>
        <v>0.4108032541877978</v>
      </c>
      <c r="L143" s="877"/>
      <c r="M143" s="349"/>
    </row>
    <row r="144" spans="1:13" s="108" customFormat="1" ht="14.25" customHeight="1">
      <c r="A144" s="894"/>
      <c r="B144" s="895"/>
      <c r="C144" s="878">
        <f>C143+D143</f>
        <v>260280000</v>
      </c>
      <c r="D144" s="879"/>
      <c r="E144" s="884"/>
      <c r="F144" s="880"/>
      <c r="G144" s="880"/>
      <c r="H144" s="880"/>
      <c r="I144" s="882"/>
      <c r="J144" s="881"/>
      <c r="K144" s="883"/>
      <c r="L144" s="877"/>
      <c r="M144" s="349"/>
    </row>
    <row r="145" spans="1:13" s="244" customFormat="1" ht="24.75" customHeight="1">
      <c r="A145" s="862" t="s">
        <v>59</v>
      </c>
      <c r="B145" s="862"/>
      <c r="C145" s="862"/>
      <c r="D145" s="862"/>
      <c r="E145" s="862"/>
      <c r="F145" s="862"/>
      <c r="G145" s="862"/>
      <c r="H145" s="862"/>
      <c r="I145" s="862"/>
      <c r="J145" s="862"/>
      <c r="K145" s="862"/>
      <c r="L145" s="862"/>
      <c r="M145" s="282"/>
    </row>
    <row r="146" spans="1:11" ht="16.5">
      <c r="A146" s="5" t="s">
        <v>1156</v>
      </c>
      <c r="B146" s="5"/>
      <c r="C146" s="5"/>
      <c r="D146" s="182"/>
      <c r="E146" s="5"/>
      <c r="F146" s="5"/>
      <c r="G146" s="182"/>
      <c r="H146" s="182"/>
      <c r="I146" s="183"/>
      <c r="J146" s="183"/>
      <c r="K146" s="182"/>
    </row>
    <row r="147" spans="1:13" s="244" customFormat="1" ht="22.5" customHeight="1">
      <c r="A147" s="854" t="s">
        <v>186</v>
      </c>
      <c r="B147" s="854"/>
      <c r="C147" s="854"/>
      <c r="D147" s="854"/>
      <c r="E147" s="854"/>
      <c r="F147" s="854"/>
      <c r="G147" s="854"/>
      <c r="H147" s="854"/>
      <c r="I147" s="854"/>
      <c r="J147" s="854"/>
      <c r="K147" s="854"/>
      <c r="L147" s="854"/>
      <c r="M147" s="282"/>
    </row>
    <row r="148" spans="1:13" s="244" customFormat="1" ht="23.25" customHeight="1">
      <c r="A148" s="854" t="s">
        <v>60</v>
      </c>
      <c r="B148" s="854"/>
      <c r="C148" s="854"/>
      <c r="D148" s="854"/>
      <c r="E148" s="854"/>
      <c r="F148" s="854"/>
      <c r="G148" s="854"/>
      <c r="H148" s="854"/>
      <c r="I148" s="854"/>
      <c r="J148" s="854"/>
      <c r="K148" s="854"/>
      <c r="L148" s="854"/>
      <c r="M148" s="282"/>
    </row>
    <row r="149" spans="1:12" ht="26.25" customHeight="1">
      <c r="A149" s="8" t="s">
        <v>61</v>
      </c>
      <c r="B149" s="8"/>
      <c r="C149" s="8"/>
      <c r="D149" s="184"/>
      <c r="E149" s="8"/>
      <c r="F149" s="8"/>
      <c r="G149" s="184" t="s">
        <v>189</v>
      </c>
      <c r="H149" s="184"/>
      <c r="I149" s="239"/>
      <c r="J149" s="184"/>
      <c r="K149" s="184"/>
      <c r="L149" s="60"/>
    </row>
    <row r="150" spans="1:13" s="244" customFormat="1" ht="28.5" customHeight="1">
      <c r="A150" s="864" t="s">
        <v>190</v>
      </c>
      <c r="B150" s="864"/>
      <c r="C150" s="864"/>
      <c r="D150" s="864"/>
      <c r="E150" s="864"/>
      <c r="F150" s="864"/>
      <c r="G150" s="864"/>
      <c r="H150" s="864"/>
      <c r="I150" s="864"/>
      <c r="J150" s="864"/>
      <c r="K150" s="864"/>
      <c r="L150" s="864"/>
      <c r="M150" s="282"/>
    </row>
    <row r="151" spans="1:13" s="244" customFormat="1" ht="38.25" customHeight="1">
      <c r="A151" s="856" t="s">
        <v>209</v>
      </c>
      <c r="B151" s="864"/>
      <c r="C151" s="864"/>
      <c r="D151" s="864"/>
      <c r="E151" s="864"/>
      <c r="F151" s="864"/>
      <c r="G151" s="864"/>
      <c r="H151" s="864"/>
      <c r="I151" s="864"/>
      <c r="J151" s="864"/>
      <c r="K151" s="864"/>
      <c r="L151" s="864"/>
      <c r="M151" s="282"/>
    </row>
    <row r="152" spans="1:11" ht="16.5">
      <c r="A152" s="5" t="s">
        <v>62</v>
      </c>
      <c r="B152" s="5"/>
      <c r="C152" s="5"/>
      <c r="D152" s="182"/>
      <c r="E152" s="5"/>
      <c r="F152" s="5"/>
      <c r="G152" s="5" t="s">
        <v>1159</v>
      </c>
      <c r="H152" s="182"/>
      <c r="I152" s="183"/>
      <c r="K152" s="182"/>
    </row>
    <row r="153" spans="1:11" ht="16.5">
      <c r="A153" s="5" t="s">
        <v>63</v>
      </c>
      <c r="B153" s="5"/>
      <c r="C153" s="5"/>
      <c r="D153" s="182"/>
      <c r="E153" s="5"/>
      <c r="F153" s="5"/>
      <c r="G153" s="5" t="s">
        <v>1160</v>
      </c>
      <c r="H153" s="182"/>
      <c r="I153" s="183"/>
      <c r="K153" s="182"/>
    </row>
    <row r="154" spans="1:11" ht="16.5">
      <c r="A154" s="5" t="s">
        <v>191</v>
      </c>
      <c r="B154" s="5"/>
      <c r="C154" s="5"/>
      <c r="D154" s="182"/>
      <c r="E154" s="5"/>
      <c r="F154" s="5"/>
      <c r="G154" s="182"/>
      <c r="H154" s="182"/>
      <c r="I154" s="183"/>
      <c r="K154" s="182"/>
    </row>
    <row r="155" spans="1:13" s="23" customFormat="1" ht="27.75" customHeight="1">
      <c r="A155" s="865" t="s">
        <v>65</v>
      </c>
      <c r="B155" s="865"/>
      <c r="C155" s="1"/>
      <c r="D155" s="308"/>
      <c r="E155" s="4"/>
      <c r="F155" s="3"/>
      <c r="G155" s="239"/>
      <c r="H155" s="240"/>
      <c r="I155" s="241"/>
      <c r="J155" s="242"/>
      <c r="K155" s="243"/>
      <c r="L155" s="59"/>
      <c r="M155" s="282"/>
    </row>
    <row r="156" spans="1:11" ht="23.25" customHeight="1">
      <c r="A156" s="5"/>
      <c r="B156" s="5"/>
      <c r="C156" s="5"/>
      <c r="D156" s="182"/>
      <c r="E156" s="5"/>
      <c r="F156" s="5"/>
      <c r="G156" s="182"/>
      <c r="H156" s="182"/>
      <c r="I156" s="183"/>
      <c r="K156" s="182"/>
    </row>
    <row r="157" spans="1:11" ht="16.5">
      <c r="A157" s="5" t="s">
        <v>1162</v>
      </c>
      <c r="B157" s="5"/>
      <c r="C157" s="5"/>
      <c r="D157" s="182"/>
      <c r="E157" s="5"/>
      <c r="F157" s="5"/>
      <c r="G157" s="5" t="s">
        <v>1163</v>
      </c>
      <c r="H157" s="182"/>
      <c r="I157" s="183"/>
      <c r="K157" s="182"/>
    </row>
    <row r="158" spans="1:11" ht="16.5">
      <c r="A158" s="5" t="s">
        <v>1160</v>
      </c>
      <c r="B158" s="5"/>
      <c r="C158" s="5"/>
      <c r="D158" s="182"/>
      <c r="E158" s="5"/>
      <c r="F158" s="5"/>
      <c r="G158" s="5" t="s">
        <v>1291</v>
      </c>
      <c r="H158" s="182"/>
      <c r="I158" s="183"/>
      <c r="K158" s="182"/>
    </row>
    <row r="159" spans="1:13" s="244" customFormat="1" ht="27.75" customHeight="1" hidden="1">
      <c r="A159" s="864" t="s">
        <v>66</v>
      </c>
      <c r="B159" s="864"/>
      <c r="C159" s="864"/>
      <c r="D159" s="864"/>
      <c r="E159" s="864"/>
      <c r="F159" s="864"/>
      <c r="G159" s="864"/>
      <c r="H159" s="864"/>
      <c r="I159" s="864"/>
      <c r="J159" s="864"/>
      <c r="K159" s="864"/>
      <c r="L159" s="864"/>
      <c r="M159" s="282"/>
    </row>
    <row r="160" spans="1:13" s="244" customFormat="1" ht="16.5">
      <c r="A160" s="24"/>
      <c r="B160" s="24"/>
      <c r="C160" s="24"/>
      <c r="D160" s="24"/>
      <c r="E160" s="24"/>
      <c r="F160" s="24"/>
      <c r="G160" s="24"/>
      <c r="H160" s="24"/>
      <c r="I160" s="25"/>
      <c r="J160" s="24"/>
      <c r="K160" s="24"/>
      <c r="L160" s="62"/>
      <c r="M160" s="282"/>
    </row>
    <row r="161" spans="1:13" s="244" customFormat="1" ht="16.5">
      <c r="A161" s="24"/>
      <c r="B161" s="24"/>
      <c r="C161" s="24"/>
      <c r="D161" s="24"/>
      <c r="E161" s="24"/>
      <c r="F161" s="24"/>
      <c r="G161" s="24"/>
      <c r="H161" s="24"/>
      <c r="I161" s="25"/>
      <c r="J161" s="24"/>
      <c r="K161" s="24"/>
      <c r="L161" s="62"/>
      <c r="M161" s="282"/>
    </row>
    <row r="162" spans="1:13" s="244" customFormat="1" ht="16.5">
      <c r="A162" s="24"/>
      <c r="B162" s="24"/>
      <c r="C162" s="24"/>
      <c r="D162" s="24"/>
      <c r="E162" s="24"/>
      <c r="F162" s="24"/>
      <c r="G162" s="24"/>
      <c r="H162" s="24"/>
      <c r="I162" s="25"/>
      <c r="J162" s="24"/>
      <c r="K162" s="24"/>
      <c r="L162" s="62"/>
      <c r="M162" s="282"/>
    </row>
    <row r="163" spans="1:13" s="244" customFormat="1" ht="16.5">
      <c r="A163" s="24"/>
      <c r="B163" s="24"/>
      <c r="C163" s="24"/>
      <c r="D163" s="24"/>
      <c r="E163" s="24"/>
      <c r="F163" s="24"/>
      <c r="G163" s="24"/>
      <c r="H163" s="24"/>
      <c r="I163" s="25"/>
      <c r="J163" s="24"/>
      <c r="K163" s="24"/>
      <c r="L163" s="62"/>
      <c r="M163" s="282"/>
    </row>
    <row r="164" spans="1:13" s="244" customFormat="1" ht="16.5">
      <c r="A164" s="24"/>
      <c r="B164" s="24"/>
      <c r="C164" s="24"/>
      <c r="D164" s="24"/>
      <c r="E164" s="24"/>
      <c r="F164" s="24"/>
      <c r="G164" s="24"/>
      <c r="H164" s="24"/>
      <c r="I164" s="25"/>
      <c r="J164" s="24"/>
      <c r="K164" s="24"/>
      <c r="L164" s="62"/>
      <c r="M164" s="282"/>
    </row>
    <row r="165" spans="1:13" s="244" customFormat="1" ht="16.5">
      <c r="A165" s="24"/>
      <c r="B165" s="24"/>
      <c r="C165" s="24"/>
      <c r="D165" s="24"/>
      <c r="E165" s="24"/>
      <c r="F165" s="24"/>
      <c r="G165" s="24"/>
      <c r="H165" s="24"/>
      <c r="I165" s="25"/>
      <c r="J165" s="24"/>
      <c r="K165" s="24"/>
      <c r="L165" s="62"/>
      <c r="M165" s="282"/>
    </row>
    <row r="166" spans="1:13" s="244" customFormat="1" ht="16.5">
      <c r="A166" s="24"/>
      <c r="B166" s="24"/>
      <c r="C166" s="24"/>
      <c r="D166" s="24"/>
      <c r="E166" s="24"/>
      <c r="F166" s="24"/>
      <c r="G166" s="24"/>
      <c r="H166" s="24"/>
      <c r="I166" s="25"/>
      <c r="J166" s="24"/>
      <c r="K166" s="24"/>
      <c r="L166" s="62"/>
      <c r="M166" s="282"/>
    </row>
    <row r="167" spans="1:13" s="244" customFormat="1" ht="16.5">
      <c r="A167" s="24"/>
      <c r="B167" s="24"/>
      <c r="C167" s="24"/>
      <c r="D167" s="24"/>
      <c r="E167" s="24"/>
      <c r="F167" s="24"/>
      <c r="G167" s="24"/>
      <c r="H167" s="24"/>
      <c r="I167" s="25"/>
      <c r="J167" s="24"/>
      <c r="K167" s="24"/>
      <c r="L167" s="62"/>
      <c r="M167" s="282"/>
    </row>
    <row r="168" spans="1:13" s="244" customFormat="1" ht="16.5">
      <c r="A168" s="24"/>
      <c r="B168" s="24"/>
      <c r="C168" s="24"/>
      <c r="D168" s="24"/>
      <c r="E168" s="24"/>
      <c r="F168" s="24"/>
      <c r="G168" s="24"/>
      <c r="H168" s="24"/>
      <c r="I168" s="25"/>
      <c r="J168" s="24"/>
      <c r="K168" s="24"/>
      <c r="L168" s="62"/>
      <c r="M168" s="282"/>
    </row>
    <row r="169" spans="1:13" s="244" customFormat="1" ht="16.5">
      <c r="A169" s="24"/>
      <c r="B169" s="24"/>
      <c r="C169" s="24"/>
      <c r="D169" s="24"/>
      <c r="E169" s="24"/>
      <c r="F169" s="24"/>
      <c r="G169" s="24"/>
      <c r="H169" s="24"/>
      <c r="I169" s="25"/>
      <c r="J169" s="24"/>
      <c r="K169" s="24"/>
      <c r="L169" s="62"/>
      <c r="M169" s="282"/>
    </row>
    <row r="170" spans="1:13" s="244" customFormat="1" ht="16.5">
      <c r="A170" s="24"/>
      <c r="B170" s="24"/>
      <c r="C170" s="24"/>
      <c r="D170" s="24"/>
      <c r="E170" s="24"/>
      <c r="F170" s="24"/>
      <c r="G170" s="24"/>
      <c r="H170" s="24"/>
      <c r="I170" s="25"/>
      <c r="J170" s="24"/>
      <c r="K170" s="24"/>
      <c r="L170" s="62"/>
      <c r="M170" s="282"/>
    </row>
    <row r="171" spans="1:13" s="244" customFormat="1" ht="16.5">
      <c r="A171" s="24"/>
      <c r="B171" s="24"/>
      <c r="C171" s="24"/>
      <c r="D171" s="24"/>
      <c r="E171" s="24"/>
      <c r="F171" s="24"/>
      <c r="G171" s="24"/>
      <c r="H171" s="24"/>
      <c r="I171" s="25"/>
      <c r="J171" s="24"/>
      <c r="K171" s="24"/>
      <c r="L171" s="62"/>
      <c r="M171" s="282"/>
    </row>
    <row r="172" spans="1:13" s="244" customFormat="1" ht="16.5">
      <c r="A172" s="24"/>
      <c r="B172" s="24"/>
      <c r="C172" s="24"/>
      <c r="D172" s="24"/>
      <c r="E172" s="24"/>
      <c r="F172" s="24"/>
      <c r="G172" s="24"/>
      <c r="H172" s="24"/>
      <c r="I172" s="25"/>
      <c r="J172" s="24"/>
      <c r="K172" s="24"/>
      <c r="L172" s="62"/>
      <c r="M172" s="282"/>
    </row>
    <row r="173" spans="1:13" s="244" customFormat="1" ht="16.5">
      <c r="A173" s="24"/>
      <c r="B173" s="24"/>
      <c r="C173" s="24"/>
      <c r="D173" s="24"/>
      <c r="E173" s="24"/>
      <c r="F173" s="24"/>
      <c r="G173" s="24"/>
      <c r="H173" s="24"/>
      <c r="I173" s="25"/>
      <c r="J173" s="24"/>
      <c r="K173" s="24"/>
      <c r="L173" s="62"/>
      <c r="M173" s="282"/>
    </row>
    <row r="174" spans="1:13" s="244" customFormat="1" ht="16.5">
      <c r="A174" s="24"/>
      <c r="B174" s="24"/>
      <c r="C174" s="24"/>
      <c r="D174" s="24"/>
      <c r="E174" s="24"/>
      <c r="F174" s="24"/>
      <c r="G174" s="24"/>
      <c r="H174" s="24"/>
      <c r="I174" s="25"/>
      <c r="J174" s="24"/>
      <c r="K174" s="24"/>
      <c r="L174" s="62"/>
      <c r="M174" s="282"/>
    </row>
    <row r="175" spans="1:13" s="244" customFormat="1" ht="16.5">
      <c r="A175" s="24"/>
      <c r="B175" s="24"/>
      <c r="C175" s="24"/>
      <c r="D175" s="24"/>
      <c r="E175" s="24"/>
      <c r="F175" s="24"/>
      <c r="G175" s="24"/>
      <c r="H175" s="24"/>
      <c r="I175" s="25"/>
      <c r="J175" s="24"/>
      <c r="K175" s="24"/>
      <c r="L175" s="62"/>
      <c r="M175" s="282"/>
    </row>
    <row r="176" spans="1:13" s="244" customFormat="1" ht="16.5">
      <c r="A176" s="24"/>
      <c r="B176" s="24"/>
      <c r="C176" s="24"/>
      <c r="D176" s="24"/>
      <c r="E176" s="24"/>
      <c r="F176" s="24"/>
      <c r="G176" s="24"/>
      <c r="H176" s="24"/>
      <c r="I176" s="25"/>
      <c r="J176" s="24"/>
      <c r="K176" s="24"/>
      <c r="L176" s="62"/>
      <c r="M176" s="282"/>
    </row>
    <row r="177" spans="1:13" s="244" customFormat="1" ht="16.5">
      <c r="A177" s="24"/>
      <c r="B177" s="24"/>
      <c r="C177" s="24"/>
      <c r="D177" s="24"/>
      <c r="E177" s="24"/>
      <c r="F177" s="24"/>
      <c r="G177" s="24"/>
      <c r="H177" s="24"/>
      <c r="I177" s="25"/>
      <c r="J177" s="24"/>
      <c r="K177" s="24"/>
      <c r="L177" s="62"/>
      <c r="M177" s="282"/>
    </row>
    <row r="178" spans="1:13" s="244" customFormat="1" ht="16.5">
      <c r="A178" s="24"/>
      <c r="B178" s="24"/>
      <c r="C178" s="24"/>
      <c r="D178" s="24"/>
      <c r="E178" s="24"/>
      <c r="F178" s="24"/>
      <c r="G178" s="24"/>
      <c r="H178" s="24"/>
      <c r="I178" s="25"/>
      <c r="J178" s="24"/>
      <c r="K178" s="24"/>
      <c r="L178" s="62"/>
      <c r="M178" s="282"/>
    </row>
    <row r="179" spans="1:13" s="244" customFormat="1" ht="16.5">
      <c r="A179" s="24"/>
      <c r="B179" s="24"/>
      <c r="C179" s="24"/>
      <c r="D179" s="24"/>
      <c r="E179" s="24"/>
      <c r="F179" s="24"/>
      <c r="G179" s="24"/>
      <c r="H179" s="24"/>
      <c r="I179" s="25"/>
      <c r="J179" s="24"/>
      <c r="K179" s="24"/>
      <c r="L179" s="62"/>
      <c r="M179" s="282"/>
    </row>
    <row r="180" spans="1:6" ht="16.5">
      <c r="A180" s="244"/>
      <c r="B180" s="244"/>
      <c r="C180" s="244"/>
      <c r="E180" s="244"/>
      <c r="F180" s="244"/>
    </row>
  </sheetData>
  <mergeCells count="32">
    <mergeCell ref="A151:L151"/>
    <mergeCell ref="A155:B155"/>
    <mergeCell ref="A159:L159"/>
    <mergeCell ref="A145:L145"/>
    <mergeCell ref="A147:L147"/>
    <mergeCell ref="A148:L148"/>
    <mergeCell ref="A150:L150"/>
    <mergeCell ref="A15:B15"/>
    <mergeCell ref="A39:B39"/>
    <mergeCell ref="A49:B49"/>
    <mergeCell ref="A143:B144"/>
    <mergeCell ref="A11:L11"/>
    <mergeCell ref="A12:L12"/>
    <mergeCell ref="I13:L13"/>
    <mergeCell ref="A14:B14"/>
    <mergeCell ref="A5:L5"/>
    <mergeCell ref="A7:L7"/>
    <mergeCell ref="A8:J8"/>
    <mergeCell ref="A9:L9"/>
    <mergeCell ref="A1:L1"/>
    <mergeCell ref="A2:L2"/>
    <mergeCell ref="A3:L3"/>
    <mergeCell ref="A4:L4"/>
    <mergeCell ref="L143:L144"/>
    <mergeCell ref="C144:D144"/>
    <mergeCell ref="H143:H144"/>
    <mergeCell ref="J143:J144"/>
    <mergeCell ref="I143:I144"/>
    <mergeCell ref="K143:K144"/>
    <mergeCell ref="E143:E144"/>
    <mergeCell ref="F143:F144"/>
    <mergeCell ref="G143:G144"/>
  </mergeCells>
  <printOptions/>
  <pageMargins left="0.22" right="0.17" top="0.87" bottom="0.2" header="0.5" footer="0.16"/>
  <pageSetup horizontalDpi="600" verticalDpi="600" orientation="landscape" paperSize="9" r:id="rId3"/>
  <headerFooter alignWithMargins="0">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177"/>
  <sheetViews>
    <sheetView tabSelected="1" view="pageBreakPreview" zoomScaleSheetLayoutView="100" workbookViewId="0" topLeftCell="A1">
      <selection activeCell="K20" sqref="K20"/>
    </sheetView>
  </sheetViews>
  <sheetFormatPr defaultColWidth="9.00390625" defaultRowHeight="16.5"/>
  <cols>
    <col min="1" max="1" width="3.125" style="6" customWidth="1"/>
    <col min="2" max="2" width="33.125" style="6" customWidth="1"/>
    <col min="3" max="3" width="11.375" style="6" customWidth="1"/>
    <col min="4" max="4" width="10.00390625" style="24" customWidth="1"/>
    <col min="5" max="5" width="10.25390625" style="6" customWidth="1"/>
    <col min="6" max="6" width="10.125" style="6" customWidth="1"/>
    <col min="7" max="7" width="10.375" style="24" customWidth="1"/>
    <col min="8" max="8" width="10.25390625" style="722" customWidth="1"/>
    <col min="9" max="9" width="3.00390625" style="25" customWidth="1"/>
    <col min="10" max="10" width="10.125" style="24" customWidth="1"/>
    <col min="11" max="11" width="5.75390625" style="24" customWidth="1"/>
    <col min="12" max="12" width="19.625" style="59" customWidth="1"/>
    <col min="13" max="13" width="6.875" style="59" customWidth="1"/>
    <col min="14" max="16384" width="9.00390625" style="6" customWidth="1"/>
  </cols>
  <sheetData>
    <row r="1" spans="1:13" s="7" customFormat="1" ht="21">
      <c r="A1" s="885" t="s">
        <v>253</v>
      </c>
      <c r="B1" s="885"/>
      <c r="C1" s="886"/>
      <c r="D1" s="886"/>
      <c r="E1" s="886"/>
      <c r="F1" s="886"/>
      <c r="G1" s="886"/>
      <c r="H1" s="886"/>
      <c r="I1" s="886"/>
      <c r="J1" s="886"/>
      <c r="K1" s="886"/>
      <c r="L1" s="886"/>
      <c r="M1" s="59"/>
    </row>
    <row r="2" spans="1:13" s="7" customFormat="1" ht="21">
      <c r="A2" s="887" t="s">
        <v>254</v>
      </c>
      <c r="B2" s="887"/>
      <c r="C2" s="886"/>
      <c r="D2" s="886"/>
      <c r="E2" s="886"/>
      <c r="F2" s="886"/>
      <c r="G2" s="886"/>
      <c r="H2" s="886"/>
      <c r="I2" s="886"/>
      <c r="J2" s="886"/>
      <c r="K2" s="886"/>
      <c r="L2" s="886"/>
      <c r="M2" s="59"/>
    </row>
    <row r="3" spans="1:13" s="7" customFormat="1" ht="19.5">
      <c r="A3" s="867" t="s">
        <v>255</v>
      </c>
      <c r="B3" s="867"/>
      <c r="C3" s="848"/>
      <c r="D3" s="848"/>
      <c r="E3" s="848"/>
      <c r="F3" s="848"/>
      <c r="G3" s="848"/>
      <c r="H3" s="848"/>
      <c r="I3" s="848"/>
      <c r="J3" s="848"/>
      <c r="K3" s="848"/>
      <c r="L3" s="848"/>
      <c r="M3" s="59"/>
    </row>
    <row r="4" spans="1:12" ht="30" customHeight="1">
      <c r="A4" s="854" t="s">
        <v>256</v>
      </c>
      <c r="B4" s="854"/>
      <c r="C4" s="854"/>
      <c r="D4" s="854"/>
      <c r="E4" s="854"/>
      <c r="F4" s="854"/>
      <c r="G4" s="854"/>
      <c r="H4" s="854"/>
      <c r="I4" s="854"/>
      <c r="J4" s="854"/>
      <c r="K4" s="854"/>
      <c r="L4" s="854"/>
    </row>
    <row r="5" spans="1:12" ht="19.5" customHeight="1">
      <c r="A5" s="856" t="s">
        <v>257</v>
      </c>
      <c r="B5" s="864"/>
      <c r="C5" s="864"/>
      <c r="D5" s="864"/>
      <c r="E5" s="864"/>
      <c r="F5" s="864"/>
      <c r="G5" s="864"/>
      <c r="H5" s="864"/>
      <c r="I5" s="864"/>
      <c r="J5" s="864"/>
      <c r="K5" s="864"/>
      <c r="L5" s="864"/>
    </row>
    <row r="6" spans="1:11" ht="14.25">
      <c r="A6" s="5" t="s">
        <v>1178</v>
      </c>
      <c r="B6" s="5"/>
      <c r="C6" s="5"/>
      <c r="D6" s="182"/>
      <c r="E6" s="5"/>
      <c r="F6" s="5"/>
      <c r="G6" s="182"/>
      <c r="H6" s="716"/>
      <c r="I6" s="183"/>
      <c r="J6" s="182"/>
      <c r="K6" s="182"/>
    </row>
    <row r="7" spans="1:12" ht="19.5" customHeight="1">
      <c r="A7" s="854" t="s">
        <v>258</v>
      </c>
      <c r="B7" s="854"/>
      <c r="C7" s="855"/>
      <c r="D7" s="855"/>
      <c r="E7" s="855"/>
      <c r="F7" s="855"/>
      <c r="G7" s="855"/>
      <c r="H7" s="855"/>
      <c r="I7" s="855"/>
      <c r="J7" s="855"/>
      <c r="K7" s="855"/>
      <c r="L7" s="855"/>
    </row>
    <row r="8" spans="1:13" s="108" customFormat="1" ht="15.75" customHeight="1">
      <c r="A8" s="735"/>
      <c r="B8" s="902" t="s">
        <v>259</v>
      </c>
      <c r="C8" s="902"/>
      <c r="D8" s="902"/>
      <c r="E8" s="902"/>
      <c r="F8" s="8"/>
      <c r="G8" s="8"/>
      <c r="H8" s="8"/>
      <c r="I8" s="8"/>
      <c r="J8" s="8"/>
      <c r="K8" s="8"/>
      <c r="L8" s="8"/>
      <c r="M8" s="60"/>
    </row>
    <row r="9" spans="1:13" s="108" customFormat="1" ht="15" customHeight="1">
      <c r="A9" s="735"/>
      <c r="B9" s="903" t="s">
        <v>260</v>
      </c>
      <c r="C9" s="903"/>
      <c r="D9" s="903"/>
      <c r="E9" s="903"/>
      <c r="F9" s="8"/>
      <c r="G9" s="8"/>
      <c r="H9" s="8"/>
      <c r="I9" s="8"/>
      <c r="J9" s="8"/>
      <c r="K9" s="8"/>
      <c r="L9" s="8"/>
      <c r="M9" s="60"/>
    </row>
    <row r="10" spans="1:12" ht="19.5" customHeight="1">
      <c r="A10" s="856" t="s">
        <v>261</v>
      </c>
      <c r="B10" s="856"/>
      <c r="C10" s="856"/>
      <c r="D10" s="856"/>
      <c r="E10" s="856"/>
      <c r="F10" s="856"/>
      <c r="G10" s="856"/>
      <c r="H10" s="856"/>
      <c r="I10" s="856"/>
      <c r="J10" s="856"/>
      <c r="K10" s="184"/>
      <c r="L10" s="60"/>
    </row>
    <row r="11" spans="1:12" ht="15" customHeight="1">
      <c r="A11" s="854" t="s">
        <v>262</v>
      </c>
      <c r="B11" s="854"/>
      <c r="C11" s="854"/>
      <c r="D11" s="854"/>
      <c r="E11" s="854"/>
      <c r="F11" s="854"/>
      <c r="G11" s="854"/>
      <c r="H11" s="854"/>
      <c r="I11" s="854"/>
      <c r="J11" s="854"/>
      <c r="K11" s="854"/>
      <c r="L11" s="854"/>
    </row>
    <row r="12" spans="1:11" ht="15.75" customHeight="1">
      <c r="A12" s="5" t="s">
        <v>1180</v>
      </c>
      <c r="B12" s="5"/>
      <c r="C12" s="5"/>
      <c r="D12" s="182"/>
      <c r="E12" s="5"/>
      <c r="F12" s="5"/>
      <c r="G12" s="182"/>
      <c r="H12" s="716"/>
      <c r="I12" s="183"/>
      <c r="J12" s="182"/>
      <c r="K12" s="182"/>
    </row>
    <row r="13" spans="1:13" s="24" customFormat="1" ht="19.5" customHeight="1">
      <c r="A13" s="854" t="s">
        <v>263</v>
      </c>
      <c r="B13" s="898"/>
      <c r="C13" s="899"/>
      <c r="D13" s="899"/>
      <c r="E13" s="899"/>
      <c r="F13" s="899"/>
      <c r="G13" s="899"/>
      <c r="H13" s="899"/>
      <c r="I13" s="899"/>
      <c r="J13" s="899"/>
      <c r="K13" s="899"/>
      <c r="L13" s="899"/>
      <c r="M13" s="62"/>
    </row>
    <row r="14" spans="1:13" s="24" customFormat="1" ht="19.5" customHeight="1">
      <c r="A14" s="854" t="s">
        <v>851</v>
      </c>
      <c r="B14" s="898"/>
      <c r="C14" s="898"/>
      <c r="D14" s="898"/>
      <c r="E14" s="898"/>
      <c r="F14" s="898"/>
      <c r="G14" s="898"/>
      <c r="H14" s="898"/>
      <c r="I14" s="898"/>
      <c r="J14" s="898"/>
      <c r="K14" s="898"/>
      <c r="L14" s="898"/>
      <c r="M14" s="715"/>
    </row>
    <row r="15" spans="1:12" ht="14.25">
      <c r="A15" s="9" t="s">
        <v>1181</v>
      </c>
      <c r="B15" s="2"/>
      <c r="C15" s="2"/>
      <c r="D15" s="183"/>
      <c r="E15" s="2"/>
      <c r="F15" s="2"/>
      <c r="G15" s="183"/>
      <c r="H15" s="717"/>
      <c r="I15" s="857" t="s">
        <v>1182</v>
      </c>
      <c r="J15" s="857"/>
      <c r="K15" s="857"/>
      <c r="L15" s="857"/>
    </row>
    <row r="16" spans="1:13" ht="29.25" customHeight="1">
      <c r="A16" s="858" t="s">
        <v>4</v>
      </c>
      <c r="B16" s="859"/>
      <c r="C16" s="10" t="s">
        <v>264</v>
      </c>
      <c r="D16" s="12" t="s">
        <v>87</v>
      </c>
      <c r="E16" s="11" t="s">
        <v>265</v>
      </c>
      <c r="F16" s="12" t="s">
        <v>266</v>
      </c>
      <c r="G16" s="12" t="s">
        <v>267</v>
      </c>
      <c r="H16" s="718" t="s">
        <v>268</v>
      </c>
      <c r="I16" s="900" t="s">
        <v>74</v>
      </c>
      <c r="J16" s="901"/>
      <c r="K16" s="440" t="s">
        <v>269</v>
      </c>
      <c r="L16" s="13" t="s">
        <v>270</v>
      </c>
      <c r="M16" s="423" t="s">
        <v>83</v>
      </c>
    </row>
    <row r="17" spans="1:13" ht="13.5" customHeight="1">
      <c r="A17" s="888" t="s">
        <v>1298</v>
      </c>
      <c r="B17" s="889"/>
      <c r="C17" s="289"/>
      <c r="D17" s="306"/>
      <c r="E17" s="290"/>
      <c r="F17" s="291"/>
      <c r="G17" s="292"/>
      <c r="H17" s="719"/>
      <c r="I17" s="293"/>
      <c r="J17" s="294"/>
      <c r="K17" s="441"/>
      <c r="L17" s="443"/>
      <c r="M17" s="737"/>
    </row>
    <row r="18" spans="1:13" s="244" customFormat="1" ht="45.75" customHeight="1">
      <c r="A18" s="248" t="s">
        <v>1299</v>
      </c>
      <c r="B18" s="776" t="s">
        <v>1300</v>
      </c>
      <c r="C18" s="43">
        <v>3000000</v>
      </c>
      <c r="D18" s="43"/>
      <c r="E18" s="43">
        <v>0</v>
      </c>
      <c r="F18" s="742">
        <v>560746</v>
      </c>
      <c r="G18" s="288">
        <v>333164</v>
      </c>
      <c r="H18" s="287">
        <v>1799958</v>
      </c>
      <c r="I18" s="699"/>
      <c r="J18" s="192">
        <f>SUM(E18:I18)</f>
        <v>2693868</v>
      </c>
      <c r="K18" s="193">
        <f>J18/C18</f>
        <v>0.897956</v>
      </c>
      <c r="L18" s="444" t="s">
        <v>271</v>
      </c>
      <c r="M18" s="725" t="s">
        <v>272</v>
      </c>
    </row>
    <row r="19" spans="1:13" s="244" customFormat="1" ht="35.25" customHeight="1">
      <c r="A19" s="248" t="s">
        <v>1193</v>
      </c>
      <c r="B19" s="776" t="s">
        <v>273</v>
      </c>
      <c r="C19" s="44">
        <v>1500000</v>
      </c>
      <c r="D19" s="44"/>
      <c r="E19" s="44">
        <v>0</v>
      </c>
      <c r="F19" s="742">
        <v>727333</v>
      </c>
      <c r="G19" s="288">
        <v>642394</v>
      </c>
      <c r="H19" s="287">
        <v>0</v>
      </c>
      <c r="I19" s="699"/>
      <c r="J19" s="192">
        <f aca="true" t="shared" si="0" ref="J19:J39">SUM(E19:I19)</f>
        <v>1369727</v>
      </c>
      <c r="K19" s="193">
        <f aca="true" t="shared" si="1" ref="K19:K41">J19/C19</f>
        <v>0.9131513333333333</v>
      </c>
      <c r="L19" s="444" t="s">
        <v>274</v>
      </c>
      <c r="M19" s="725" t="s">
        <v>275</v>
      </c>
    </row>
    <row r="20" spans="1:13" s="244" customFormat="1" ht="35.25" customHeight="1">
      <c r="A20" s="248" t="s">
        <v>1195</v>
      </c>
      <c r="B20" s="776" t="s">
        <v>276</v>
      </c>
      <c r="C20" s="43">
        <v>10000000</v>
      </c>
      <c r="D20" s="43"/>
      <c r="E20" s="43">
        <v>3532500</v>
      </c>
      <c r="F20" s="742">
        <v>5064500</v>
      </c>
      <c r="G20" s="288">
        <v>629500</v>
      </c>
      <c r="H20" s="287">
        <v>3141400</v>
      </c>
      <c r="I20" s="699"/>
      <c r="J20" s="192">
        <f t="shared" si="0"/>
        <v>12367900</v>
      </c>
      <c r="K20" s="193">
        <f t="shared" si="1"/>
        <v>1.23679</v>
      </c>
      <c r="L20" s="445" t="s">
        <v>277</v>
      </c>
      <c r="M20" s="725" t="s">
        <v>278</v>
      </c>
    </row>
    <row r="21" spans="1:13" s="244" customFormat="1" ht="53.25" customHeight="1">
      <c r="A21" s="248" t="s">
        <v>1197</v>
      </c>
      <c r="B21" s="776" t="s">
        <v>279</v>
      </c>
      <c r="C21" s="45">
        <v>1000000</v>
      </c>
      <c r="D21" s="45"/>
      <c r="E21" s="45">
        <v>0</v>
      </c>
      <c r="F21" s="742">
        <v>0</v>
      </c>
      <c r="G21" s="288">
        <v>119840</v>
      </c>
      <c r="H21" s="287">
        <v>846000</v>
      </c>
      <c r="I21" s="699"/>
      <c r="J21" s="192">
        <f t="shared" si="0"/>
        <v>965840</v>
      </c>
      <c r="K21" s="193">
        <f t="shared" si="1"/>
        <v>0.96584</v>
      </c>
      <c r="L21" s="444" t="s">
        <v>280</v>
      </c>
      <c r="M21" s="725" t="s">
        <v>281</v>
      </c>
    </row>
    <row r="22" spans="1:13" s="244" customFormat="1" ht="42" customHeight="1">
      <c r="A22" s="257" t="s">
        <v>1199</v>
      </c>
      <c r="B22" s="777" t="s">
        <v>282</v>
      </c>
      <c r="C22" s="753">
        <v>720000</v>
      </c>
      <c r="D22" s="753"/>
      <c r="E22" s="753">
        <v>0</v>
      </c>
      <c r="F22" s="751">
        <v>90000</v>
      </c>
      <c r="G22" s="369">
        <v>12000</v>
      </c>
      <c r="H22" s="752">
        <v>638841</v>
      </c>
      <c r="I22" s="792"/>
      <c r="J22" s="196">
        <f t="shared" si="0"/>
        <v>740841</v>
      </c>
      <c r="K22" s="197">
        <f t="shared" si="1"/>
        <v>1.0289458333333332</v>
      </c>
      <c r="L22" s="726" t="s">
        <v>283</v>
      </c>
      <c r="M22" s="727" t="s">
        <v>284</v>
      </c>
    </row>
    <row r="23" spans="1:13" ht="67.5" customHeight="1">
      <c r="A23" s="377" t="s">
        <v>1201</v>
      </c>
      <c r="B23" s="778" t="s">
        <v>285</v>
      </c>
      <c r="C23" s="723">
        <v>185000</v>
      </c>
      <c r="D23" s="723"/>
      <c r="E23" s="723">
        <v>0</v>
      </c>
      <c r="F23" s="802">
        <v>0</v>
      </c>
      <c r="G23" s="724"/>
      <c r="H23" s="803">
        <v>130000</v>
      </c>
      <c r="I23" s="793"/>
      <c r="J23" s="755">
        <f t="shared" si="0"/>
        <v>130000</v>
      </c>
      <c r="K23" s="756">
        <f t="shared" si="1"/>
        <v>0.7027027027027027</v>
      </c>
      <c r="L23" s="819" t="s">
        <v>286</v>
      </c>
      <c r="M23" s="819" t="s">
        <v>287</v>
      </c>
    </row>
    <row r="24" spans="1:13" ht="46.5" customHeight="1">
      <c r="A24" s="248" t="s">
        <v>1203</v>
      </c>
      <c r="B24" s="776" t="s">
        <v>1309</v>
      </c>
      <c r="C24" s="43">
        <v>600000</v>
      </c>
      <c r="D24" s="43"/>
      <c r="E24" s="43">
        <v>6500</v>
      </c>
      <c r="F24" s="742">
        <v>0</v>
      </c>
      <c r="G24" s="288">
        <v>127216</v>
      </c>
      <c r="H24" s="287">
        <v>263539</v>
      </c>
      <c r="I24" s="699"/>
      <c r="J24" s="192">
        <f t="shared" si="0"/>
        <v>397255</v>
      </c>
      <c r="K24" s="193">
        <f t="shared" si="1"/>
        <v>0.6620916666666666</v>
      </c>
      <c r="L24" s="730" t="s">
        <v>288</v>
      </c>
      <c r="M24" s="731" t="s">
        <v>289</v>
      </c>
    </row>
    <row r="25" spans="1:13" s="244" customFormat="1" ht="51.75" customHeight="1">
      <c r="A25" s="248" t="s">
        <v>1205</v>
      </c>
      <c r="B25" s="776" t="s">
        <v>1311</v>
      </c>
      <c r="C25" s="43">
        <v>200000</v>
      </c>
      <c r="D25" s="43"/>
      <c r="E25" s="43"/>
      <c r="F25" s="742">
        <v>0</v>
      </c>
      <c r="G25" s="288"/>
      <c r="H25" s="287">
        <v>97308</v>
      </c>
      <c r="I25" s="699"/>
      <c r="J25" s="192">
        <f t="shared" si="0"/>
        <v>97308</v>
      </c>
      <c r="K25" s="193">
        <f t="shared" si="1"/>
        <v>0.48654</v>
      </c>
      <c r="L25" s="730" t="s">
        <v>290</v>
      </c>
      <c r="M25" s="729" t="s">
        <v>291</v>
      </c>
    </row>
    <row r="26" spans="1:13" s="244" customFormat="1" ht="39" customHeight="1">
      <c r="A26" s="248" t="s">
        <v>1207</v>
      </c>
      <c r="B26" s="776" t="s">
        <v>292</v>
      </c>
      <c r="C26" s="43">
        <v>1500000</v>
      </c>
      <c r="D26" s="43"/>
      <c r="E26" s="43">
        <v>15000</v>
      </c>
      <c r="F26" s="742">
        <v>20000</v>
      </c>
      <c r="G26" s="288">
        <v>23237</v>
      </c>
      <c r="H26" s="287">
        <v>884199</v>
      </c>
      <c r="I26" s="699"/>
      <c r="J26" s="192">
        <f t="shared" si="0"/>
        <v>942436</v>
      </c>
      <c r="K26" s="193">
        <f t="shared" si="1"/>
        <v>0.6282906666666667</v>
      </c>
      <c r="L26" s="730" t="s">
        <v>293</v>
      </c>
      <c r="M26" s="729"/>
    </row>
    <row r="27" spans="1:13" s="244" customFormat="1" ht="57" customHeight="1">
      <c r="A27" s="251" t="s">
        <v>1209</v>
      </c>
      <c r="B27" s="776" t="s">
        <v>294</v>
      </c>
      <c r="C27" s="43">
        <v>600000</v>
      </c>
      <c r="D27" s="43"/>
      <c r="E27" s="43">
        <v>0</v>
      </c>
      <c r="F27" s="742">
        <v>0</v>
      </c>
      <c r="G27" s="288">
        <v>100000</v>
      </c>
      <c r="H27" s="287">
        <v>550000</v>
      </c>
      <c r="I27" s="699"/>
      <c r="J27" s="192">
        <f t="shared" si="0"/>
        <v>650000</v>
      </c>
      <c r="K27" s="193">
        <f t="shared" si="1"/>
        <v>1.0833333333333333</v>
      </c>
      <c r="L27" s="730" t="s">
        <v>295</v>
      </c>
      <c r="M27" s="729"/>
    </row>
    <row r="28" spans="1:13" ht="57" customHeight="1">
      <c r="A28" s="251" t="s">
        <v>1211</v>
      </c>
      <c r="B28" s="776" t="s">
        <v>296</v>
      </c>
      <c r="C28" s="43">
        <v>700000</v>
      </c>
      <c r="D28" s="43"/>
      <c r="E28" s="43">
        <v>0</v>
      </c>
      <c r="F28" s="742">
        <v>0</v>
      </c>
      <c r="G28" s="288">
        <v>50000</v>
      </c>
      <c r="H28" s="287">
        <v>185886</v>
      </c>
      <c r="I28" s="699"/>
      <c r="J28" s="192">
        <f t="shared" si="0"/>
        <v>235886</v>
      </c>
      <c r="K28" s="193">
        <f t="shared" si="1"/>
        <v>0.33698</v>
      </c>
      <c r="L28" s="444" t="s">
        <v>297</v>
      </c>
      <c r="M28" s="445" t="s">
        <v>298</v>
      </c>
    </row>
    <row r="29" spans="1:13" s="244" customFormat="1" ht="29.25" customHeight="1">
      <c r="A29" s="251" t="s">
        <v>1213</v>
      </c>
      <c r="B29" s="776" t="s">
        <v>1315</v>
      </c>
      <c r="C29" s="45">
        <v>550000</v>
      </c>
      <c r="D29" s="45"/>
      <c r="E29" s="43">
        <v>0</v>
      </c>
      <c r="F29" s="742">
        <v>37000</v>
      </c>
      <c r="G29" s="288"/>
      <c r="H29" s="287">
        <v>363718</v>
      </c>
      <c r="I29" s="699"/>
      <c r="J29" s="192">
        <f t="shared" si="0"/>
        <v>400718</v>
      </c>
      <c r="K29" s="193">
        <f t="shared" si="1"/>
        <v>0.7285781818181818</v>
      </c>
      <c r="L29" s="444" t="s">
        <v>299</v>
      </c>
      <c r="M29" s="725" t="s">
        <v>300</v>
      </c>
    </row>
    <row r="30" spans="1:13" s="244" customFormat="1" ht="27.75" customHeight="1">
      <c r="A30" s="251" t="s">
        <v>1215</v>
      </c>
      <c r="B30" s="776" t="s">
        <v>301</v>
      </c>
      <c r="C30" s="43">
        <v>900000</v>
      </c>
      <c r="D30" s="43"/>
      <c r="E30" s="43">
        <v>0</v>
      </c>
      <c r="F30" s="742">
        <v>0</v>
      </c>
      <c r="G30" s="288"/>
      <c r="H30" s="287">
        <v>763726</v>
      </c>
      <c r="I30" s="699"/>
      <c r="J30" s="192">
        <f t="shared" si="0"/>
        <v>763726</v>
      </c>
      <c r="K30" s="193">
        <f t="shared" si="1"/>
        <v>0.8485844444444445</v>
      </c>
      <c r="L30" s="749" t="s">
        <v>302</v>
      </c>
      <c r="M30" s="729"/>
    </row>
    <row r="31" spans="1:13" s="244" customFormat="1" ht="28.5" customHeight="1">
      <c r="A31" s="251" t="s">
        <v>1217</v>
      </c>
      <c r="B31" s="776" t="s">
        <v>303</v>
      </c>
      <c r="C31" s="43">
        <v>1800000</v>
      </c>
      <c r="D31" s="43"/>
      <c r="E31" s="43">
        <v>0</v>
      </c>
      <c r="F31" s="742">
        <v>0</v>
      </c>
      <c r="G31" s="288">
        <v>325252</v>
      </c>
      <c r="H31" s="287">
        <v>1367945</v>
      </c>
      <c r="I31" s="699"/>
      <c r="J31" s="192">
        <f t="shared" si="0"/>
        <v>1693197</v>
      </c>
      <c r="K31" s="193">
        <f t="shared" si="1"/>
        <v>0.940665</v>
      </c>
      <c r="L31" s="749" t="s">
        <v>304</v>
      </c>
      <c r="M31" s="729" t="s">
        <v>305</v>
      </c>
    </row>
    <row r="32" spans="1:13" ht="25.5" customHeight="1">
      <c r="A32" s="251" t="s">
        <v>1219</v>
      </c>
      <c r="B32" s="776" t="s">
        <v>306</v>
      </c>
      <c r="C32" s="43">
        <v>300000</v>
      </c>
      <c r="D32" s="43"/>
      <c r="E32" s="43">
        <v>0</v>
      </c>
      <c r="F32" s="742">
        <v>0</v>
      </c>
      <c r="G32" s="742">
        <v>0</v>
      </c>
      <c r="H32" s="742">
        <v>250000</v>
      </c>
      <c r="I32" s="699"/>
      <c r="J32" s="192">
        <f t="shared" si="0"/>
        <v>250000</v>
      </c>
      <c r="K32" s="193">
        <f t="shared" si="1"/>
        <v>0.8333333333333334</v>
      </c>
      <c r="L32" s="749" t="s">
        <v>307</v>
      </c>
      <c r="M32" s="731" t="s">
        <v>308</v>
      </c>
    </row>
    <row r="33" spans="1:13" ht="35.25" customHeight="1">
      <c r="A33" s="251" t="s">
        <v>1221</v>
      </c>
      <c r="B33" s="776" t="s">
        <v>309</v>
      </c>
      <c r="C33" s="43">
        <v>200000</v>
      </c>
      <c r="D33" s="43"/>
      <c r="E33" s="43">
        <v>0</v>
      </c>
      <c r="F33" s="742">
        <v>0</v>
      </c>
      <c r="G33" s="742">
        <v>0</v>
      </c>
      <c r="H33" s="287">
        <v>32928</v>
      </c>
      <c r="I33" s="699"/>
      <c r="J33" s="192">
        <f t="shared" si="0"/>
        <v>32928</v>
      </c>
      <c r="K33" s="193">
        <f t="shared" si="1"/>
        <v>0.16464</v>
      </c>
      <c r="L33" s="749" t="s">
        <v>310</v>
      </c>
      <c r="M33" s="731" t="s">
        <v>311</v>
      </c>
    </row>
    <row r="34" spans="1:13" ht="23.25" customHeight="1">
      <c r="A34" s="252" t="s">
        <v>1223</v>
      </c>
      <c r="B34" s="777" t="s">
        <v>312</v>
      </c>
      <c r="C34" s="87">
        <v>1200000</v>
      </c>
      <c r="D34" s="87"/>
      <c r="E34" s="87">
        <v>0</v>
      </c>
      <c r="F34" s="751">
        <v>317669</v>
      </c>
      <c r="G34" s="369">
        <v>317159</v>
      </c>
      <c r="H34" s="752">
        <v>409229</v>
      </c>
      <c r="I34" s="792"/>
      <c r="J34" s="196">
        <f t="shared" si="0"/>
        <v>1044057</v>
      </c>
      <c r="K34" s="197">
        <f t="shared" si="1"/>
        <v>0.8700475</v>
      </c>
      <c r="L34" s="840" t="s">
        <v>313</v>
      </c>
      <c r="M34" s="747" t="s">
        <v>314</v>
      </c>
    </row>
    <row r="35" spans="1:13" ht="65.25" customHeight="1">
      <c r="A35" s="758" t="s">
        <v>1225</v>
      </c>
      <c r="B35" s="778" t="s">
        <v>315</v>
      </c>
      <c r="C35" s="724">
        <v>710000</v>
      </c>
      <c r="D35" s="724"/>
      <c r="E35" s="724">
        <v>420000</v>
      </c>
      <c r="F35" s="802">
        <v>0</v>
      </c>
      <c r="G35" s="724">
        <v>290000</v>
      </c>
      <c r="H35" s="803">
        <v>-183442</v>
      </c>
      <c r="I35" s="793"/>
      <c r="J35" s="755">
        <f t="shared" si="0"/>
        <v>526558</v>
      </c>
      <c r="K35" s="756">
        <f t="shared" si="1"/>
        <v>0.7416309859154929</v>
      </c>
      <c r="L35" s="757" t="s">
        <v>316</v>
      </c>
      <c r="M35" s="757"/>
    </row>
    <row r="36" spans="1:13" ht="44.25" customHeight="1">
      <c r="A36" s="251" t="s">
        <v>1227</v>
      </c>
      <c r="B36" s="776" t="s">
        <v>317</v>
      </c>
      <c r="C36" s="43">
        <v>900000</v>
      </c>
      <c r="D36" s="43"/>
      <c r="E36" s="43"/>
      <c r="F36" s="742">
        <v>0</v>
      </c>
      <c r="G36" s="288">
        <v>426191</v>
      </c>
      <c r="H36" s="287">
        <v>473809</v>
      </c>
      <c r="I36" s="699"/>
      <c r="J36" s="192">
        <f t="shared" si="0"/>
        <v>900000</v>
      </c>
      <c r="K36" s="193">
        <f t="shared" si="1"/>
        <v>1</v>
      </c>
      <c r="L36" s="730" t="s">
        <v>318</v>
      </c>
      <c r="M36" s="730" t="s">
        <v>319</v>
      </c>
    </row>
    <row r="37" spans="1:13" ht="42" customHeight="1">
      <c r="A37" s="251" t="s">
        <v>1229</v>
      </c>
      <c r="B37" s="776" t="s">
        <v>320</v>
      </c>
      <c r="C37" s="43">
        <v>900000</v>
      </c>
      <c r="D37" s="43"/>
      <c r="E37" s="43"/>
      <c r="F37" s="742">
        <v>0</v>
      </c>
      <c r="G37" s="288">
        <v>401996</v>
      </c>
      <c r="H37" s="287">
        <v>498004</v>
      </c>
      <c r="I37" s="699"/>
      <c r="J37" s="192">
        <f t="shared" si="0"/>
        <v>900000</v>
      </c>
      <c r="K37" s="193">
        <f t="shared" si="1"/>
        <v>1</v>
      </c>
      <c r="L37" s="730" t="s">
        <v>318</v>
      </c>
      <c r="M37" s="730" t="s">
        <v>321</v>
      </c>
    </row>
    <row r="38" spans="1:13" ht="35.25" customHeight="1">
      <c r="A38" s="251" t="s">
        <v>1231</v>
      </c>
      <c r="B38" s="776" t="s">
        <v>322</v>
      </c>
      <c r="C38" s="43">
        <v>3000000</v>
      </c>
      <c r="D38" s="43"/>
      <c r="E38" s="43"/>
      <c r="F38" s="742">
        <v>0</v>
      </c>
      <c r="G38" s="288">
        <v>3300</v>
      </c>
      <c r="H38" s="287">
        <v>1007041</v>
      </c>
      <c r="I38" s="699"/>
      <c r="J38" s="192">
        <f t="shared" si="0"/>
        <v>1010341</v>
      </c>
      <c r="K38" s="193">
        <f t="shared" si="1"/>
        <v>0.33678033333333335</v>
      </c>
      <c r="L38" s="730" t="s">
        <v>323</v>
      </c>
      <c r="M38" s="730" t="s">
        <v>324</v>
      </c>
    </row>
    <row r="39" spans="1:13" s="244" customFormat="1" ht="28.5" customHeight="1">
      <c r="A39" s="251" t="s">
        <v>1233</v>
      </c>
      <c r="B39" s="779" t="s">
        <v>325</v>
      </c>
      <c r="C39" s="288">
        <v>37000</v>
      </c>
      <c r="D39" s="288"/>
      <c r="E39" s="288"/>
      <c r="F39" s="742">
        <v>9543</v>
      </c>
      <c r="G39" s="288">
        <v>11607</v>
      </c>
      <c r="H39" s="742">
        <v>0</v>
      </c>
      <c r="I39" s="699"/>
      <c r="J39" s="192">
        <f t="shared" si="0"/>
        <v>21150</v>
      </c>
      <c r="K39" s="193">
        <f t="shared" si="1"/>
        <v>0.5716216216216217</v>
      </c>
      <c r="L39" s="730" t="s">
        <v>326</v>
      </c>
      <c r="M39" s="425"/>
    </row>
    <row r="40" spans="1:13" s="244" customFormat="1" ht="18.75" customHeight="1">
      <c r="A40" s="251" t="s">
        <v>1071</v>
      </c>
      <c r="B40" s="779" t="s">
        <v>327</v>
      </c>
      <c r="C40" s="288">
        <v>0</v>
      </c>
      <c r="D40" s="288">
        <v>0</v>
      </c>
      <c r="E40" s="288">
        <v>0</v>
      </c>
      <c r="F40" s="742"/>
      <c r="G40" s="288"/>
      <c r="H40" s="914">
        <v>-10935</v>
      </c>
      <c r="I40" s="699"/>
      <c r="J40" s="915">
        <f>SUM(E40:I40)</f>
        <v>-10935</v>
      </c>
      <c r="K40" s="193"/>
      <c r="L40" s="730" t="s">
        <v>328</v>
      </c>
      <c r="M40" s="425"/>
    </row>
    <row r="41" spans="1:13" s="244" customFormat="1" ht="14.25" customHeight="1">
      <c r="A41" s="295"/>
      <c r="B41" s="780" t="s">
        <v>329</v>
      </c>
      <c r="C41" s="321">
        <f>SUM(C18:C40)</f>
        <v>30502000</v>
      </c>
      <c r="D41" s="321"/>
      <c r="E41" s="812">
        <f>SUM(E18:E39)</f>
        <v>3974000</v>
      </c>
      <c r="F41" s="820">
        <f>SUM(F18:F39)</f>
        <v>6826791</v>
      </c>
      <c r="G41" s="821">
        <f>SUM(G18:G39)</f>
        <v>3812856</v>
      </c>
      <c r="H41" s="821">
        <f>SUM(H18:H40)</f>
        <v>13509154</v>
      </c>
      <c r="I41" s="822"/>
      <c r="J41" s="323">
        <f>SUM(J18:J40)</f>
        <v>28122801</v>
      </c>
      <c r="K41" s="297">
        <f t="shared" si="1"/>
        <v>0.9219985902563766</v>
      </c>
      <c r="L41" s="355"/>
      <c r="M41" s="429"/>
    </row>
    <row r="42" spans="1:13" s="244" customFormat="1" ht="15" customHeight="1">
      <c r="A42" s="896" t="s">
        <v>330</v>
      </c>
      <c r="B42" s="897"/>
      <c r="C42" s="760"/>
      <c r="D42" s="760"/>
      <c r="E42" s="761"/>
      <c r="F42" s="805"/>
      <c r="G42" s="761"/>
      <c r="H42" s="806"/>
      <c r="I42" s="795"/>
      <c r="J42" s="762"/>
      <c r="K42" s="759"/>
      <c r="L42" s="763"/>
      <c r="M42" s="764"/>
    </row>
    <row r="43" spans="1:13" s="940" customFormat="1" ht="44.25" customHeight="1">
      <c r="A43" s="248" t="s">
        <v>331</v>
      </c>
      <c r="B43" s="776" t="s">
        <v>332</v>
      </c>
      <c r="C43" s="43">
        <v>2500000</v>
      </c>
      <c r="D43" s="43"/>
      <c r="E43" s="43">
        <v>29484</v>
      </c>
      <c r="F43" s="742">
        <v>494629</v>
      </c>
      <c r="G43" s="288">
        <v>298465</v>
      </c>
      <c r="H43" s="287">
        <v>1671632</v>
      </c>
      <c r="I43" s="699"/>
      <c r="J43" s="192">
        <f>E43+F43+G43+H43</f>
        <v>2494210</v>
      </c>
      <c r="K43" s="193">
        <f>J43/C43</f>
        <v>0.997684</v>
      </c>
      <c r="L43" s="730" t="s">
        <v>333</v>
      </c>
      <c r="M43" s="729" t="s">
        <v>334</v>
      </c>
    </row>
    <row r="44" spans="1:13" s="244" customFormat="1" ht="28.5" customHeight="1">
      <c r="A44" s="248" t="s">
        <v>335</v>
      </c>
      <c r="B44" s="776" t="s">
        <v>336</v>
      </c>
      <c r="C44" s="43">
        <v>200000</v>
      </c>
      <c r="D44" s="43"/>
      <c r="E44" s="43"/>
      <c r="F44" s="742">
        <v>0</v>
      </c>
      <c r="G44" s="288">
        <v>20000</v>
      </c>
      <c r="H44" s="287">
        <v>179420</v>
      </c>
      <c r="I44" s="699"/>
      <c r="J44" s="192">
        <f>E44+F44+G44+H44</f>
        <v>199420</v>
      </c>
      <c r="K44" s="193">
        <f aca="true" t="shared" si="2" ref="K44:K53">J44/C44</f>
        <v>0.9971</v>
      </c>
      <c r="L44" s="444" t="s">
        <v>337</v>
      </c>
      <c r="M44" s="725" t="s">
        <v>338</v>
      </c>
    </row>
    <row r="45" spans="1:13" s="244" customFormat="1" ht="42" customHeight="1">
      <c r="A45" s="248" t="s">
        <v>1195</v>
      </c>
      <c r="B45" s="776" t="s">
        <v>339</v>
      </c>
      <c r="C45" s="43">
        <v>300000</v>
      </c>
      <c r="D45" s="43"/>
      <c r="E45" s="43"/>
      <c r="F45" s="742">
        <v>0</v>
      </c>
      <c r="G45" s="288"/>
      <c r="H45" s="287">
        <v>170000</v>
      </c>
      <c r="I45" s="699"/>
      <c r="J45" s="192">
        <f aca="true" t="shared" si="3" ref="J45:J52">E45+F45+G45+H45</f>
        <v>170000</v>
      </c>
      <c r="K45" s="193">
        <f t="shared" si="2"/>
        <v>0.5666666666666667</v>
      </c>
      <c r="L45" s="444" t="s">
        <v>340</v>
      </c>
      <c r="M45" s="725" t="s">
        <v>341</v>
      </c>
    </row>
    <row r="46" spans="1:13" s="244" customFormat="1" ht="51" customHeight="1">
      <c r="A46" s="248" t="s">
        <v>1197</v>
      </c>
      <c r="B46" s="776" t="s">
        <v>342</v>
      </c>
      <c r="C46" s="43">
        <v>400000</v>
      </c>
      <c r="D46" s="43"/>
      <c r="E46" s="43">
        <v>70000</v>
      </c>
      <c r="F46" s="742">
        <v>30000</v>
      </c>
      <c r="G46" s="288">
        <v>88000</v>
      </c>
      <c r="H46" s="287">
        <v>247500</v>
      </c>
      <c r="I46" s="699"/>
      <c r="J46" s="192">
        <f t="shared" si="3"/>
        <v>435500</v>
      </c>
      <c r="K46" s="193">
        <f t="shared" si="2"/>
        <v>1.08875</v>
      </c>
      <c r="L46" s="730" t="s">
        <v>343</v>
      </c>
      <c r="M46" s="729" t="s">
        <v>344</v>
      </c>
    </row>
    <row r="47" spans="1:13" s="244" customFormat="1" ht="53.25" customHeight="1">
      <c r="A47" s="248" t="s">
        <v>1199</v>
      </c>
      <c r="B47" s="776" t="s">
        <v>345</v>
      </c>
      <c r="C47" s="43">
        <v>400000</v>
      </c>
      <c r="D47" s="43"/>
      <c r="E47" s="43">
        <v>200000</v>
      </c>
      <c r="F47" s="742">
        <v>0</v>
      </c>
      <c r="G47" s="164"/>
      <c r="H47" s="287"/>
      <c r="I47" s="699"/>
      <c r="J47" s="192">
        <f t="shared" si="3"/>
        <v>200000</v>
      </c>
      <c r="K47" s="193">
        <f t="shared" si="2"/>
        <v>0.5</v>
      </c>
      <c r="L47" s="730" t="s">
        <v>346</v>
      </c>
      <c r="M47" s="729" t="s">
        <v>347</v>
      </c>
    </row>
    <row r="48" spans="1:13" s="244" customFormat="1" ht="37.5" customHeight="1">
      <c r="A48" s="257" t="s">
        <v>1201</v>
      </c>
      <c r="B48" s="788" t="s">
        <v>348</v>
      </c>
      <c r="C48" s="752">
        <v>2000000</v>
      </c>
      <c r="D48" s="752"/>
      <c r="E48" s="752"/>
      <c r="F48" s="751">
        <v>0</v>
      </c>
      <c r="G48" s="369">
        <v>89823</v>
      </c>
      <c r="H48" s="752">
        <v>1199075</v>
      </c>
      <c r="I48" s="792"/>
      <c r="J48" s="196">
        <f t="shared" si="3"/>
        <v>1288898</v>
      </c>
      <c r="K48" s="197">
        <f t="shared" si="2"/>
        <v>0.644449</v>
      </c>
      <c r="L48" s="734" t="s">
        <v>349</v>
      </c>
      <c r="M48" s="727" t="s">
        <v>350</v>
      </c>
    </row>
    <row r="49" spans="1:13" s="244" customFormat="1" ht="28.5" customHeight="1">
      <c r="A49" s="248" t="s">
        <v>1203</v>
      </c>
      <c r="B49" s="779" t="s">
        <v>351</v>
      </c>
      <c r="C49" s="287">
        <v>200000</v>
      </c>
      <c r="D49" s="287"/>
      <c r="E49" s="287"/>
      <c r="F49" s="742">
        <v>0</v>
      </c>
      <c r="G49" s="288">
        <v>118000</v>
      </c>
      <c r="H49" s="287">
        <v>86350</v>
      </c>
      <c r="I49" s="699"/>
      <c r="J49" s="192">
        <f t="shared" si="3"/>
        <v>204350</v>
      </c>
      <c r="K49" s="193">
        <f t="shared" si="2"/>
        <v>1.02175</v>
      </c>
      <c r="L49" s="358" t="s">
        <v>352</v>
      </c>
      <c r="M49" s="425" t="s">
        <v>353</v>
      </c>
    </row>
    <row r="50" spans="1:13" s="244" customFormat="1" ht="33.75" customHeight="1">
      <c r="A50" s="248" t="s">
        <v>1205</v>
      </c>
      <c r="B50" s="779" t="s">
        <v>354</v>
      </c>
      <c r="C50" s="287">
        <v>300000</v>
      </c>
      <c r="D50" s="287"/>
      <c r="E50" s="287"/>
      <c r="F50" s="742">
        <v>31481</v>
      </c>
      <c r="G50" s="288">
        <v>67044</v>
      </c>
      <c r="H50" s="287">
        <v>50900</v>
      </c>
      <c r="I50" s="699"/>
      <c r="J50" s="192">
        <f t="shared" si="3"/>
        <v>149425</v>
      </c>
      <c r="K50" s="916">
        <f t="shared" si="2"/>
        <v>0.4980833333333333</v>
      </c>
      <c r="L50" s="444" t="s">
        <v>355</v>
      </c>
      <c r="M50" s="425"/>
    </row>
    <row r="51" spans="1:13" s="244" customFormat="1" ht="33.75" customHeight="1">
      <c r="A51" s="248" t="s">
        <v>1207</v>
      </c>
      <c r="B51" s="779" t="s">
        <v>356</v>
      </c>
      <c r="C51" s="742">
        <v>0</v>
      </c>
      <c r="D51" s="287">
        <v>1000000</v>
      </c>
      <c r="E51" s="287"/>
      <c r="F51" s="742"/>
      <c r="G51" s="288"/>
      <c r="H51" s="287">
        <v>1000000</v>
      </c>
      <c r="I51" s="699"/>
      <c r="J51" s="192">
        <f t="shared" si="3"/>
        <v>1000000</v>
      </c>
      <c r="K51" s="916">
        <f>J51/D51</f>
        <v>1</v>
      </c>
      <c r="L51" s="351" t="s">
        <v>357</v>
      </c>
      <c r="M51" s="425" t="s">
        <v>134</v>
      </c>
    </row>
    <row r="52" spans="1:13" s="244" customFormat="1" ht="33.75" customHeight="1">
      <c r="A52" s="248" t="s">
        <v>1209</v>
      </c>
      <c r="B52" s="779" t="s">
        <v>358</v>
      </c>
      <c r="C52" s="742">
        <v>0</v>
      </c>
      <c r="D52" s="287">
        <v>300000</v>
      </c>
      <c r="E52" s="287"/>
      <c r="F52" s="742"/>
      <c r="G52" s="288"/>
      <c r="H52" s="287">
        <v>296952</v>
      </c>
      <c r="I52" s="699"/>
      <c r="J52" s="192">
        <f t="shared" si="3"/>
        <v>296952</v>
      </c>
      <c r="K52" s="916">
        <f>J52/D52</f>
        <v>0.98984</v>
      </c>
      <c r="L52" s="351" t="s">
        <v>359</v>
      </c>
      <c r="M52" s="425" t="s">
        <v>360</v>
      </c>
    </row>
    <row r="53" spans="1:13" s="244" customFormat="1" ht="16.5">
      <c r="A53" s="295"/>
      <c r="B53" s="780" t="s">
        <v>329</v>
      </c>
      <c r="C53" s="335">
        <f aca="true" t="shared" si="4" ref="C53:H53">SUM(C43:C52)</f>
        <v>6300000</v>
      </c>
      <c r="D53" s="335">
        <f t="shared" si="4"/>
        <v>1300000</v>
      </c>
      <c r="E53" s="335">
        <f t="shared" si="4"/>
        <v>299484</v>
      </c>
      <c r="F53" s="335">
        <f t="shared" si="4"/>
        <v>556110</v>
      </c>
      <c r="G53" s="335">
        <f t="shared" si="4"/>
        <v>681332</v>
      </c>
      <c r="H53" s="335">
        <f t="shared" si="4"/>
        <v>4901829</v>
      </c>
      <c r="I53" s="337"/>
      <c r="J53" s="720">
        <f>SUM(J43:J52)</f>
        <v>6438755</v>
      </c>
      <c r="K53" s="297">
        <f t="shared" si="2"/>
        <v>1.0220246031746032</v>
      </c>
      <c r="L53" s="355"/>
      <c r="M53" s="429"/>
    </row>
    <row r="54" spans="1:13" s="244" customFormat="1" ht="15" customHeight="1">
      <c r="A54" s="896" t="s">
        <v>361</v>
      </c>
      <c r="B54" s="897"/>
      <c r="C54" s="760"/>
      <c r="D54" s="760"/>
      <c r="E54" s="761"/>
      <c r="F54" s="805"/>
      <c r="G54" s="761"/>
      <c r="H54" s="806"/>
      <c r="I54" s="795"/>
      <c r="J54" s="762"/>
      <c r="K54" s="759"/>
      <c r="L54" s="763"/>
      <c r="M54" s="764"/>
    </row>
    <row r="55" spans="1:13" s="244" customFormat="1" ht="53.25" customHeight="1">
      <c r="A55" s="248" t="s">
        <v>331</v>
      </c>
      <c r="B55" s="781" t="s">
        <v>362</v>
      </c>
      <c r="C55" s="49">
        <v>11200000</v>
      </c>
      <c r="D55" s="49"/>
      <c r="E55" s="49">
        <v>378063</v>
      </c>
      <c r="F55" s="288">
        <v>2700135</v>
      </c>
      <c r="G55" s="288">
        <v>741835</v>
      </c>
      <c r="H55" s="807">
        <v>4729853</v>
      </c>
      <c r="I55" s="796"/>
      <c r="J55" s="214">
        <f>SUM(E55:H55)</f>
        <v>8549886</v>
      </c>
      <c r="K55" s="215">
        <f>J55/C55</f>
        <v>0.7633826785714286</v>
      </c>
      <c r="L55" s="444" t="s">
        <v>363</v>
      </c>
      <c r="M55" s="725" t="s">
        <v>364</v>
      </c>
    </row>
    <row r="56" spans="1:13" s="244" customFormat="1" ht="90.75" customHeight="1">
      <c r="A56" s="248" t="s">
        <v>365</v>
      </c>
      <c r="B56" s="781" t="s">
        <v>366</v>
      </c>
      <c r="C56" s="43">
        <v>2880000</v>
      </c>
      <c r="D56" s="43"/>
      <c r="E56" s="43">
        <v>162000</v>
      </c>
      <c r="F56" s="288">
        <v>483150</v>
      </c>
      <c r="G56" s="288">
        <v>170475</v>
      </c>
      <c r="H56" s="807">
        <v>1029450</v>
      </c>
      <c r="I56" s="796"/>
      <c r="J56" s="214">
        <f aca="true" t="shared" si="5" ref="J56:J93">SUM(E56:H56)</f>
        <v>1845075</v>
      </c>
      <c r="K56" s="215">
        <f aca="true" t="shared" si="6" ref="K56:K94">J56/C56</f>
        <v>0.6406510416666666</v>
      </c>
      <c r="L56" s="444" t="s">
        <v>367</v>
      </c>
      <c r="M56" s="725" t="s">
        <v>368</v>
      </c>
    </row>
    <row r="57" spans="1:13" ht="48" customHeight="1">
      <c r="A57" s="248" t="s">
        <v>1195</v>
      </c>
      <c r="B57" s="782" t="s">
        <v>369</v>
      </c>
      <c r="C57" s="43">
        <v>450000</v>
      </c>
      <c r="D57" s="43"/>
      <c r="E57" s="43">
        <v>40400</v>
      </c>
      <c r="F57" s="288">
        <v>53259</v>
      </c>
      <c r="G57" s="288">
        <v>130619</v>
      </c>
      <c r="H57" s="807">
        <v>153146</v>
      </c>
      <c r="I57" s="796"/>
      <c r="J57" s="214">
        <f t="shared" si="5"/>
        <v>377424</v>
      </c>
      <c r="K57" s="215">
        <f t="shared" si="6"/>
        <v>0.83872</v>
      </c>
      <c r="L57" s="445" t="s">
        <v>370</v>
      </c>
      <c r="M57" s="445" t="s">
        <v>371</v>
      </c>
    </row>
    <row r="58" spans="1:13" s="940" customFormat="1" ht="54" customHeight="1">
      <c r="A58" s="248" t="s">
        <v>1197</v>
      </c>
      <c r="B58" s="781" t="s">
        <v>372</v>
      </c>
      <c r="C58" s="43">
        <v>2475000</v>
      </c>
      <c r="D58" s="43"/>
      <c r="E58" s="43"/>
      <c r="F58" s="288">
        <v>631274</v>
      </c>
      <c r="G58" s="288">
        <v>1319747</v>
      </c>
      <c r="H58" s="807">
        <v>518435</v>
      </c>
      <c r="I58" s="796"/>
      <c r="J58" s="214">
        <f t="shared" si="5"/>
        <v>2469456</v>
      </c>
      <c r="K58" s="215">
        <f t="shared" si="6"/>
        <v>0.99776</v>
      </c>
      <c r="L58" s="730" t="s">
        <v>373</v>
      </c>
      <c r="M58" s="729" t="s">
        <v>374</v>
      </c>
    </row>
    <row r="59" spans="1:13" s="941" customFormat="1" ht="37.5" customHeight="1">
      <c r="A59" s="248" t="s">
        <v>1199</v>
      </c>
      <c r="B59" s="781" t="s">
        <v>375</v>
      </c>
      <c r="C59" s="43">
        <v>15804000</v>
      </c>
      <c r="D59" s="43"/>
      <c r="E59" s="43"/>
      <c r="F59" s="288">
        <v>3960282</v>
      </c>
      <c r="G59" s="288">
        <v>3953199</v>
      </c>
      <c r="H59" s="807">
        <v>5741044</v>
      </c>
      <c r="I59" s="796"/>
      <c r="J59" s="214">
        <f t="shared" si="5"/>
        <v>13654525</v>
      </c>
      <c r="K59" s="215">
        <f t="shared" si="6"/>
        <v>0.8639917109592509</v>
      </c>
      <c r="L59" s="444" t="s">
        <v>376</v>
      </c>
      <c r="M59" s="725" t="s">
        <v>377</v>
      </c>
    </row>
    <row r="60" spans="1:13" s="942" customFormat="1" ht="49.5" customHeight="1">
      <c r="A60" s="258" t="s">
        <v>1201</v>
      </c>
      <c r="B60" s="783" t="s">
        <v>378</v>
      </c>
      <c r="C60" s="327">
        <v>33000000</v>
      </c>
      <c r="D60" s="327"/>
      <c r="E60" s="327">
        <v>4123572</v>
      </c>
      <c r="F60" s="808">
        <v>7904394</v>
      </c>
      <c r="G60" s="288">
        <v>5348950</v>
      </c>
      <c r="H60" s="809">
        <v>15125944</v>
      </c>
      <c r="I60" s="797"/>
      <c r="J60" s="214">
        <f t="shared" si="5"/>
        <v>32502860</v>
      </c>
      <c r="K60" s="332">
        <f t="shared" si="6"/>
        <v>0.9849351515151515</v>
      </c>
      <c r="L60" s="730" t="s">
        <v>379</v>
      </c>
      <c r="M60" s="725" t="s">
        <v>380</v>
      </c>
    </row>
    <row r="61" spans="1:13" s="244" customFormat="1" ht="30" customHeight="1">
      <c r="A61" s="257" t="s">
        <v>1203</v>
      </c>
      <c r="B61" s="823" t="s">
        <v>381</v>
      </c>
      <c r="C61" s="87">
        <v>172000</v>
      </c>
      <c r="D61" s="87"/>
      <c r="E61" s="87"/>
      <c r="F61" s="369">
        <v>0</v>
      </c>
      <c r="G61" s="369">
        <v>0</v>
      </c>
      <c r="H61" s="815">
        <v>198982</v>
      </c>
      <c r="I61" s="800"/>
      <c r="J61" s="218">
        <f t="shared" si="5"/>
        <v>198982</v>
      </c>
      <c r="K61" s="219">
        <f t="shared" si="6"/>
        <v>1.1568720930232559</v>
      </c>
      <c r="L61" s="747" t="s">
        <v>382</v>
      </c>
      <c r="M61" s="727" t="s">
        <v>383</v>
      </c>
    </row>
    <row r="62" spans="1:13" s="244" customFormat="1" ht="28.5" customHeight="1">
      <c r="A62" s="248" t="s">
        <v>1205</v>
      </c>
      <c r="B62" s="782" t="s">
        <v>384</v>
      </c>
      <c r="C62" s="43">
        <v>1000000</v>
      </c>
      <c r="D62" s="43"/>
      <c r="E62" s="43">
        <v>8750</v>
      </c>
      <c r="F62" s="742">
        <v>192915</v>
      </c>
      <c r="G62" s="288">
        <v>104087</v>
      </c>
      <c r="H62" s="287">
        <v>422475</v>
      </c>
      <c r="I62" s="699"/>
      <c r="J62" s="214">
        <f t="shared" si="5"/>
        <v>728227</v>
      </c>
      <c r="K62" s="215">
        <f t="shared" si="6"/>
        <v>0.728227</v>
      </c>
      <c r="L62" s="444" t="s">
        <v>385</v>
      </c>
      <c r="M62" s="725" t="s">
        <v>386</v>
      </c>
    </row>
    <row r="63" spans="1:13" s="244" customFormat="1" ht="27" customHeight="1">
      <c r="A63" s="248" t="s">
        <v>1207</v>
      </c>
      <c r="B63" s="781" t="s">
        <v>387</v>
      </c>
      <c r="C63" s="43">
        <v>800000</v>
      </c>
      <c r="D63" s="43"/>
      <c r="E63" s="43"/>
      <c r="F63" s="742">
        <v>1603</v>
      </c>
      <c r="G63" s="288">
        <v>2051</v>
      </c>
      <c r="H63" s="287">
        <v>531800</v>
      </c>
      <c r="I63" s="699"/>
      <c r="J63" s="214">
        <f t="shared" si="5"/>
        <v>535454</v>
      </c>
      <c r="K63" s="215">
        <f t="shared" si="6"/>
        <v>0.6693175</v>
      </c>
      <c r="L63" s="731" t="s">
        <v>388</v>
      </c>
      <c r="M63" s="729"/>
    </row>
    <row r="64" spans="1:13" ht="37.5" customHeight="1">
      <c r="A64" s="259" t="s">
        <v>1209</v>
      </c>
      <c r="B64" s="776" t="s">
        <v>389</v>
      </c>
      <c r="C64" s="43">
        <v>317000</v>
      </c>
      <c r="D64" s="43"/>
      <c r="E64" s="43"/>
      <c r="F64" s="742">
        <v>0</v>
      </c>
      <c r="G64" s="288">
        <v>0</v>
      </c>
      <c r="H64" s="287">
        <v>311360</v>
      </c>
      <c r="I64" s="699"/>
      <c r="J64" s="214">
        <f t="shared" si="5"/>
        <v>311360</v>
      </c>
      <c r="K64" s="215">
        <f t="shared" si="6"/>
        <v>0.9822082018927445</v>
      </c>
      <c r="L64" s="730" t="s">
        <v>390</v>
      </c>
      <c r="M64" s="741" t="s">
        <v>391</v>
      </c>
    </row>
    <row r="65" spans="1:13" ht="37.5" customHeight="1">
      <c r="A65" s="259" t="s">
        <v>1211</v>
      </c>
      <c r="B65" s="784" t="s">
        <v>392</v>
      </c>
      <c r="C65" s="43">
        <v>2400000</v>
      </c>
      <c r="D65" s="43"/>
      <c r="E65" s="43"/>
      <c r="F65" s="742">
        <v>109165</v>
      </c>
      <c r="G65" s="288">
        <v>0</v>
      </c>
      <c r="H65" s="287">
        <v>542290</v>
      </c>
      <c r="I65" s="699"/>
      <c r="J65" s="214">
        <f t="shared" si="5"/>
        <v>651455</v>
      </c>
      <c r="K65" s="215">
        <f t="shared" si="6"/>
        <v>0.27143958333333335</v>
      </c>
      <c r="L65" s="731" t="s">
        <v>393</v>
      </c>
      <c r="M65" s="732" t="s">
        <v>394</v>
      </c>
    </row>
    <row r="66" spans="1:13" ht="40.5" customHeight="1">
      <c r="A66" s="259" t="s">
        <v>1213</v>
      </c>
      <c r="B66" s="776" t="s">
        <v>395</v>
      </c>
      <c r="C66" s="43">
        <v>1000000</v>
      </c>
      <c r="D66" s="43"/>
      <c r="E66" s="43"/>
      <c r="F66" s="742">
        <v>53303</v>
      </c>
      <c r="G66" s="288">
        <v>228122</v>
      </c>
      <c r="H66" s="287">
        <v>340121</v>
      </c>
      <c r="I66" s="699"/>
      <c r="J66" s="214">
        <f t="shared" si="5"/>
        <v>621546</v>
      </c>
      <c r="K66" s="215">
        <f t="shared" si="6"/>
        <v>0.621546</v>
      </c>
      <c r="L66" s="730" t="s">
        <v>396</v>
      </c>
      <c r="M66" s="741"/>
    </row>
    <row r="67" spans="1:13" s="244" customFormat="1" ht="23.25" customHeight="1">
      <c r="A67" s="259" t="s">
        <v>1215</v>
      </c>
      <c r="B67" s="776" t="s">
        <v>397</v>
      </c>
      <c r="C67" s="43">
        <v>600000</v>
      </c>
      <c r="D67" s="43"/>
      <c r="E67" s="43"/>
      <c r="F67" s="742">
        <v>0</v>
      </c>
      <c r="G67" s="288">
        <v>0</v>
      </c>
      <c r="H67" s="287">
        <v>350000</v>
      </c>
      <c r="I67" s="699"/>
      <c r="J67" s="214">
        <f t="shared" si="5"/>
        <v>350000</v>
      </c>
      <c r="K67" s="215">
        <f t="shared" si="6"/>
        <v>0.5833333333333334</v>
      </c>
      <c r="L67" s="730" t="s">
        <v>398</v>
      </c>
      <c r="M67" s="725" t="s">
        <v>399</v>
      </c>
    </row>
    <row r="68" spans="1:13" s="244" customFormat="1" ht="71.25" customHeight="1">
      <c r="A68" s="259" t="s">
        <v>1217</v>
      </c>
      <c r="B68" s="776" t="s">
        <v>400</v>
      </c>
      <c r="C68" s="43">
        <v>4752000</v>
      </c>
      <c r="D68" s="43"/>
      <c r="E68" s="43"/>
      <c r="F68" s="742">
        <v>163488</v>
      </c>
      <c r="G68" s="288">
        <v>417015</v>
      </c>
      <c r="H68" s="287">
        <v>3121766</v>
      </c>
      <c r="I68" s="699"/>
      <c r="J68" s="214">
        <f t="shared" si="5"/>
        <v>3702269</v>
      </c>
      <c r="K68" s="215">
        <f t="shared" si="6"/>
        <v>0.7790970117845117</v>
      </c>
      <c r="L68" s="444" t="s">
        <v>401</v>
      </c>
      <c r="M68" s="725" t="s">
        <v>402</v>
      </c>
    </row>
    <row r="69" spans="1:13" ht="30" customHeight="1">
      <c r="A69" s="259" t="s">
        <v>1219</v>
      </c>
      <c r="B69" s="776" t="s">
        <v>403</v>
      </c>
      <c r="C69" s="43">
        <v>2955000</v>
      </c>
      <c r="D69" s="43"/>
      <c r="E69" s="43">
        <v>77600</v>
      </c>
      <c r="F69" s="742">
        <v>1247600</v>
      </c>
      <c r="G69" s="288">
        <v>383200</v>
      </c>
      <c r="H69" s="287">
        <v>766358</v>
      </c>
      <c r="I69" s="699"/>
      <c r="J69" s="214">
        <f t="shared" si="5"/>
        <v>2474758</v>
      </c>
      <c r="K69" s="215">
        <f t="shared" si="6"/>
        <v>0.8374815566835871</v>
      </c>
      <c r="L69" s="730" t="s">
        <v>404</v>
      </c>
      <c r="M69" s="730" t="s">
        <v>405</v>
      </c>
    </row>
    <row r="70" spans="1:13" ht="29.25" customHeight="1">
      <c r="A70" s="259" t="s">
        <v>1221</v>
      </c>
      <c r="B70" s="776" t="s">
        <v>406</v>
      </c>
      <c r="C70" s="43">
        <v>3067000</v>
      </c>
      <c r="D70" s="43"/>
      <c r="E70" s="43">
        <v>158000</v>
      </c>
      <c r="F70" s="742">
        <v>198710</v>
      </c>
      <c r="G70" s="288">
        <v>437500</v>
      </c>
      <c r="H70" s="287">
        <v>2065620</v>
      </c>
      <c r="I70" s="699"/>
      <c r="J70" s="214">
        <f t="shared" si="5"/>
        <v>2859830</v>
      </c>
      <c r="K70" s="215">
        <f t="shared" si="6"/>
        <v>0.9324519074013694</v>
      </c>
      <c r="L70" s="730" t="s">
        <v>407</v>
      </c>
      <c r="M70" s="731" t="s">
        <v>408</v>
      </c>
    </row>
    <row r="71" spans="1:13" ht="50.25" customHeight="1">
      <c r="A71" s="259" t="s">
        <v>1223</v>
      </c>
      <c r="B71" s="776" t="s">
        <v>1355</v>
      </c>
      <c r="C71" s="43">
        <v>250000</v>
      </c>
      <c r="D71" s="43"/>
      <c r="E71" s="43"/>
      <c r="F71" s="742">
        <v>64900</v>
      </c>
      <c r="G71" s="288">
        <v>34650</v>
      </c>
      <c r="H71" s="287">
        <v>101750</v>
      </c>
      <c r="I71" s="699"/>
      <c r="J71" s="214">
        <f t="shared" si="5"/>
        <v>201300</v>
      </c>
      <c r="K71" s="215">
        <f t="shared" si="6"/>
        <v>0.8052</v>
      </c>
      <c r="L71" s="444" t="s">
        <v>409</v>
      </c>
      <c r="M71" s="444" t="s">
        <v>410</v>
      </c>
    </row>
    <row r="72" spans="1:13" ht="51.75" customHeight="1">
      <c r="A72" s="259" t="s">
        <v>1225</v>
      </c>
      <c r="B72" s="776" t="s">
        <v>1356</v>
      </c>
      <c r="C72" s="43">
        <v>400000</v>
      </c>
      <c r="D72" s="43"/>
      <c r="E72" s="43"/>
      <c r="F72" s="742">
        <v>0</v>
      </c>
      <c r="G72" s="288">
        <v>354960</v>
      </c>
      <c r="H72" s="287">
        <v>80098</v>
      </c>
      <c r="I72" s="699"/>
      <c r="J72" s="214">
        <f t="shared" si="5"/>
        <v>435058</v>
      </c>
      <c r="K72" s="215">
        <f t="shared" si="6"/>
        <v>1.087645</v>
      </c>
      <c r="L72" s="444" t="s">
        <v>411</v>
      </c>
      <c r="M72" s="444" t="s">
        <v>412</v>
      </c>
    </row>
    <row r="73" spans="1:13" s="244" customFormat="1" ht="94.5" customHeight="1">
      <c r="A73" s="260" t="s">
        <v>1227</v>
      </c>
      <c r="B73" s="824" t="s">
        <v>1357</v>
      </c>
      <c r="C73" s="93">
        <v>432000</v>
      </c>
      <c r="D73" s="93"/>
      <c r="E73" s="93"/>
      <c r="F73" s="751">
        <v>0</v>
      </c>
      <c r="G73" s="369">
        <v>216000</v>
      </c>
      <c r="H73" s="752">
        <v>216000</v>
      </c>
      <c r="I73" s="792"/>
      <c r="J73" s="218">
        <f t="shared" si="5"/>
        <v>432000</v>
      </c>
      <c r="K73" s="219">
        <f t="shared" si="6"/>
        <v>1</v>
      </c>
      <c r="L73" s="750" t="s">
        <v>413</v>
      </c>
      <c r="M73" s="748" t="s">
        <v>414</v>
      </c>
    </row>
    <row r="74" spans="1:13" ht="51" customHeight="1">
      <c r="A74" s="259" t="s">
        <v>1229</v>
      </c>
      <c r="B74" s="785" t="s">
        <v>415</v>
      </c>
      <c r="C74" s="49">
        <v>100000</v>
      </c>
      <c r="D74" s="49"/>
      <c r="E74" s="49"/>
      <c r="F74" s="742">
        <v>0</v>
      </c>
      <c r="G74" s="288">
        <v>0</v>
      </c>
      <c r="H74" s="287">
        <v>91602</v>
      </c>
      <c r="I74" s="699"/>
      <c r="J74" s="214">
        <f t="shared" si="5"/>
        <v>91602</v>
      </c>
      <c r="K74" s="215">
        <f t="shared" si="6"/>
        <v>0.91602</v>
      </c>
      <c r="L74" s="444" t="s">
        <v>416</v>
      </c>
      <c r="M74" s="444" t="s">
        <v>417</v>
      </c>
    </row>
    <row r="75" spans="1:13" ht="29.25" customHeight="1">
      <c r="A75" s="259" t="s">
        <v>1231</v>
      </c>
      <c r="B75" s="776" t="s">
        <v>418</v>
      </c>
      <c r="C75" s="43">
        <v>300000</v>
      </c>
      <c r="D75" s="43"/>
      <c r="E75" s="43"/>
      <c r="F75" s="742">
        <v>0</v>
      </c>
      <c r="G75" s="288">
        <v>10000</v>
      </c>
      <c r="H75" s="287">
        <v>243120</v>
      </c>
      <c r="I75" s="699"/>
      <c r="J75" s="214">
        <f t="shared" si="5"/>
        <v>253120</v>
      </c>
      <c r="K75" s="215">
        <f t="shared" si="6"/>
        <v>0.8437333333333333</v>
      </c>
      <c r="L75" s="728" t="s">
        <v>419</v>
      </c>
      <c r="M75" s="444" t="s">
        <v>420</v>
      </c>
    </row>
    <row r="76" spans="1:13" s="244" customFormat="1" ht="27" customHeight="1">
      <c r="A76" s="259" t="s">
        <v>1233</v>
      </c>
      <c r="B76" s="785" t="s">
        <v>421</v>
      </c>
      <c r="C76" s="49">
        <v>200000</v>
      </c>
      <c r="D76" s="49"/>
      <c r="E76" s="49"/>
      <c r="F76" s="742">
        <v>0</v>
      </c>
      <c r="G76" s="288"/>
      <c r="H76" s="287">
        <v>169472</v>
      </c>
      <c r="I76" s="699"/>
      <c r="J76" s="214">
        <f t="shared" si="5"/>
        <v>169472</v>
      </c>
      <c r="K76" s="215">
        <f t="shared" si="6"/>
        <v>0.84736</v>
      </c>
      <c r="L76" s="730" t="s">
        <v>422</v>
      </c>
      <c r="M76" s="729" t="s">
        <v>423</v>
      </c>
    </row>
    <row r="77" spans="1:13" ht="55.5" customHeight="1">
      <c r="A77" s="259" t="s">
        <v>1071</v>
      </c>
      <c r="B77" s="785" t="s">
        <v>424</v>
      </c>
      <c r="C77" s="49">
        <v>1000000</v>
      </c>
      <c r="D77" s="49"/>
      <c r="E77" s="49"/>
      <c r="F77" s="742">
        <v>6240</v>
      </c>
      <c r="G77" s="288">
        <v>189215</v>
      </c>
      <c r="H77" s="287">
        <v>653183</v>
      </c>
      <c r="I77" s="699"/>
      <c r="J77" s="743">
        <f t="shared" si="5"/>
        <v>848638</v>
      </c>
      <c r="K77" s="774">
        <f t="shared" si="6"/>
        <v>0.848638</v>
      </c>
      <c r="L77" s="730" t="s">
        <v>425</v>
      </c>
      <c r="M77" s="730" t="s">
        <v>426</v>
      </c>
    </row>
    <row r="78" spans="1:13" s="104" customFormat="1" ht="44.25" customHeight="1">
      <c r="A78" s="259" t="s">
        <v>1073</v>
      </c>
      <c r="B78" s="776" t="s">
        <v>427</v>
      </c>
      <c r="C78" s="43">
        <v>2000000</v>
      </c>
      <c r="D78" s="43"/>
      <c r="E78" s="43">
        <v>25000</v>
      </c>
      <c r="F78" s="742">
        <v>44000</v>
      </c>
      <c r="G78" s="288">
        <v>5000</v>
      </c>
      <c r="H78" s="287">
        <v>2016000</v>
      </c>
      <c r="I78" s="699"/>
      <c r="J78" s="743">
        <f t="shared" si="5"/>
        <v>2090000</v>
      </c>
      <c r="K78" s="774">
        <f t="shared" si="6"/>
        <v>1.045</v>
      </c>
      <c r="L78" s="730" t="s">
        <v>428</v>
      </c>
      <c r="M78" s="523"/>
    </row>
    <row r="79" spans="1:13" ht="37.5" customHeight="1">
      <c r="A79" s="259" t="s">
        <v>1075</v>
      </c>
      <c r="B79" s="776" t="s">
        <v>429</v>
      </c>
      <c r="C79" s="43">
        <v>1800000</v>
      </c>
      <c r="D79" s="43"/>
      <c r="E79" s="43"/>
      <c r="F79" s="742">
        <v>900000</v>
      </c>
      <c r="G79" s="288">
        <v>450000</v>
      </c>
      <c r="H79" s="287">
        <v>450000</v>
      </c>
      <c r="I79" s="699"/>
      <c r="J79" s="214">
        <f t="shared" si="5"/>
        <v>1800000</v>
      </c>
      <c r="K79" s="215">
        <f t="shared" si="6"/>
        <v>1</v>
      </c>
      <c r="L79" s="730" t="s">
        <v>430</v>
      </c>
      <c r="M79" s="731" t="s">
        <v>431</v>
      </c>
    </row>
    <row r="80" spans="1:13" s="244" customFormat="1" ht="51" customHeight="1">
      <c r="A80" s="259" t="s">
        <v>1077</v>
      </c>
      <c r="B80" s="776" t="s">
        <v>432</v>
      </c>
      <c r="C80" s="43">
        <v>6750000</v>
      </c>
      <c r="D80" s="43"/>
      <c r="E80" s="43">
        <v>0</v>
      </c>
      <c r="F80" s="742">
        <v>5500000</v>
      </c>
      <c r="G80" s="288">
        <v>1250000</v>
      </c>
      <c r="H80" s="287">
        <v>0</v>
      </c>
      <c r="I80" s="699"/>
      <c r="J80" s="214">
        <f t="shared" si="5"/>
        <v>6750000</v>
      </c>
      <c r="K80" s="215">
        <f t="shared" si="6"/>
        <v>1</v>
      </c>
      <c r="L80" s="444" t="s">
        <v>433</v>
      </c>
      <c r="M80" s="729" t="s">
        <v>434</v>
      </c>
    </row>
    <row r="81" spans="1:13" s="244" customFormat="1" ht="33" customHeight="1">
      <c r="A81" s="259" t="s">
        <v>1079</v>
      </c>
      <c r="B81" s="776" t="s">
        <v>435</v>
      </c>
      <c r="C81" s="288">
        <v>226000</v>
      </c>
      <c r="D81" s="288"/>
      <c r="E81" s="288"/>
      <c r="F81" s="742">
        <v>226000</v>
      </c>
      <c r="G81" s="288">
        <v>0</v>
      </c>
      <c r="H81" s="287">
        <v>0</v>
      </c>
      <c r="I81" s="699"/>
      <c r="J81" s="214">
        <f t="shared" si="5"/>
        <v>226000</v>
      </c>
      <c r="K81" s="215">
        <f t="shared" si="6"/>
        <v>1</v>
      </c>
      <c r="L81" s="445" t="s">
        <v>436</v>
      </c>
      <c r="M81" s="725" t="s">
        <v>131</v>
      </c>
    </row>
    <row r="82" spans="1:13" s="244" customFormat="1" ht="32.25" customHeight="1">
      <c r="A82" s="259" t="s">
        <v>1081</v>
      </c>
      <c r="B82" s="776" t="s">
        <v>437</v>
      </c>
      <c r="C82" s="288">
        <v>600000</v>
      </c>
      <c r="D82" s="288"/>
      <c r="E82" s="288"/>
      <c r="F82" s="742">
        <v>0</v>
      </c>
      <c r="G82" s="288">
        <v>0</v>
      </c>
      <c r="H82" s="287">
        <v>135400</v>
      </c>
      <c r="I82" s="699"/>
      <c r="J82" s="214">
        <f t="shared" si="5"/>
        <v>135400</v>
      </c>
      <c r="K82" s="215">
        <f t="shared" si="6"/>
        <v>0.22566666666666665</v>
      </c>
      <c r="L82" s="444" t="s">
        <v>438</v>
      </c>
      <c r="M82" s="725"/>
    </row>
    <row r="83" spans="1:13" s="244" customFormat="1" ht="25.5" customHeight="1">
      <c r="A83" s="259" t="s">
        <v>1083</v>
      </c>
      <c r="B83" s="776" t="s">
        <v>439</v>
      </c>
      <c r="C83" s="288">
        <v>463000</v>
      </c>
      <c r="D83" s="288"/>
      <c r="E83" s="288">
        <v>4899</v>
      </c>
      <c r="F83" s="742">
        <v>21805</v>
      </c>
      <c r="G83" s="288">
        <v>32714</v>
      </c>
      <c r="H83" s="287">
        <v>159118</v>
      </c>
      <c r="I83" s="699"/>
      <c r="J83" s="214">
        <f t="shared" si="5"/>
        <v>218536</v>
      </c>
      <c r="K83" s="215">
        <f t="shared" si="6"/>
        <v>0.472</v>
      </c>
      <c r="L83" s="444" t="s">
        <v>440</v>
      </c>
      <c r="M83" s="725"/>
    </row>
    <row r="84" spans="1:13" ht="63" customHeight="1">
      <c r="A84" s="259" t="s">
        <v>1085</v>
      </c>
      <c r="B84" s="779" t="s">
        <v>415</v>
      </c>
      <c r="C84" s="288">
        <v>497000</v>
      </c>
      <c r="D84" s="288"/>
      <c r="E84" s="288"/>
      <c r="F84" s="742">
        <v>0</v>
      </c>
      <c r="G84" s="288">
        <v>28980</v>
      </c>
      <c r="H84" s="287">
        <v>157666</v>
      </c>
      <c r="I84" s="699"/>
      <c r="J84" s="214">
        <f t="shared" si="5"/>
        <v>186646</v>
      </c>
      <c r="K84" s="215">
        <f t="shared" si="6"/>
        <v>0.3755452716297787</v>
      </c>
      <c r="L84" s="444" t="s">
        <v>441</v>
      </c>
      <c r="M84" s="444"/>
    </row>
    <row r="85" spans="1:13" ht="48" customHeight="1">
      <c r="A85" s="259" t="s">
        <v>1086</v>
      </c>
      <c r="B85" s="779" t="s">
        <v>442</v>
      </c>
      <c r="C85" s="288">
        <v>392000</v>
      </c>
      <c r="D85" s="288"/>
      <c r="E85" s="288"/>
      <c r="F85" s="742">
        <v>34620</v>
      </c>
      <c r="G85" s="288">
        <v>12330</v>
      </c>
      <c r="H85" s="287">
        <v>322102</v>
      </c>
      <c r="I85" s="699"/>
      <c r="J85" s="214">
        <f t="shared" si="5"/>
        <v>369052</v>
      </c>
      <c r="K85" s="215">
        <f t="shared" si="6"/>
        <v>0.9414591836734694</v>
      </c>
      <c r="L85" s="445" t="s">
        <v>443</v>
      </c>
      <c r="M85" s="444"/>
    </row>
    <row r="86" spans="1:13" s="244" customFormat="1" ht="27" customHeight="1">
      <c r="A86" s="260" t="s">
        <v>1088</v>
      </c>
      <c r="B86" s="788" t="s">
        <v>444</v>
      </c>
      <c r="C86" s="369">
        <v>1068000</v>
      </c>
      <c r="D86" s="369"/>
      <c r="E86" s="369">
        <v>197122</v>
      </c>
      <c r="F86" s="751">
        <v>240480</v>
      </c>
      <c r="G86" s="369">
        <v>239446</v>
      </c>
      <c r="H86" s="752">
        <v>318760</v>
      </c>
      <c r="I86" s="792"/>
      <c r="J86" s="218">
        <f t="shared" si="5"/>
        <v>995808</v>
      </c>
      <c r="K86" s="219">
        <f t="shared" si="6"/>
        <v>0.9324044943820224</v>
      </c>
      <c r="L86" s="726"/>
      <c r="M86" s="727"/>
    </row>
    <row r="87" spans="1:13" ht="27" customHeight="1">
      <c r="A87" s="259" t="s">
        <v>1090</v>
      </c>
      <c r="B87" s="779" t="s">
        <v>445</v>
      </c>
      <c r="C87" s="288">
        <v>534000</v>
      </c>
      <c r="D87" s="288"/>
      <c r="E87" s="288">
        <v>131116</v>
      </c>
      <c r="F87" s="742">
        <v>120381</v>
      </c>
      <c r="G87" s="288">
        <v>119723</v>
      </c>
      <c r="H87" s="287">
        <v>160508</v>
      </c>
      <c r="I87" s="699"/>
      <c r="J87" s="214">
        <f t="shared" si="5"/>
        <v>531728</v>
      </c>
      <c r="K87" s="215">
        <f t="shared" si="6"/>
        <v>0.9957453183520599</v>
      </c>
      <c r="L87" s="444" t="s">
        <v>446</v>
      </c>
      <c r="M87" s="738"/>
    </row>
    <row r="88" spans="1:13" s="244" customFormat="1" ht="42.75" customHeight="1">
      <c r="A88" s="259" t="s">
        <v>1092</v>
      </c>
      <c r="B88" s="776" t="s">
        <v>447</v>
      </c>
      <c r="C88" s="45">
        <v>503000</v>
      </c>
      <c r="D88" s="45"/>
      <c r="E88" s="45"/>
      <c r="F88" s="742">
        <v>0</v>
      </c>
      <c r="G88" s="288">
        <v>154900</v>
      </c>
      <c r="H88" s="287">
        <v>352100</v>
      </c>
      <c r="I88" s="699"/>
      <c r="J88" s="214">
        <f t="shared" si="5"/>
        <v>507000</v>
      </c>
      <c r="K88" s="215">
        <f t="shared" si="6"/>
        <v>1.0079522862823063</v>
      </c>
      <c r="L88" s="728" t="s">
        <v>448</v>
      </c>
      <c r="M88" s="725"/>
    </row>
    <row r="89" spans="1:13" s="244" customFormat="1" ht="37.5" customHeight="1">
      <c r="A89" s="259" t="s">
        <v>1094</v>
      </c>
      <c r="B89" s="785" t="s">
        <v>449</v>
      </c>
      <c r="C89" s="45">
        <v>450000</v>
      </c>
      <c r="D89" s="45"/>
      <c r="E89" s="45"/>
      <c r="F89" s="742">
        <v>0</v>
      </c>
      <c r="G89" s="288">
        <v>0</v>
      </c>
      <c r="H89" s="287">
        <v>450000</v>
      </c>
      <c r="I89" s="699"/>
      <c r="J89" s="214">
        <f t="shared" si="5"/>
        <v>450000</v>
      </c>
      <c r="K89" s="215">
        <f t="shared" si="6"/>
        <v>1</v>
      </c>
      <c r="L89" s="728" t="s">
        <v>450</v>
      </c>
      <c r="M89" s="425"/>
    </row>
    <row r="90" spans="1:13" s="940" customFormat="1" ht="54" customHeight="1">
      <c r="A90" s="259" t="s">
        <v>1096</v>
      </c>
      <c r="B90" s="776" t="s">
        <v>451</v>
      </c>
      <c r="C90" s="44">
        <v>30000</v>
      </c>
      <c r="D90" s="44"/>
      <c r="E90" s="44"/>
      <c r="F90" s="742">
        <v>9000</v>
      </c>
      <c r="G90" s="288">
        <v>10000</v>
      </c>
      <c r="H90" s="287">
        <v>20000</v>
      </c>
      <c r="I90" s="699"/>
      <c r="J90" s="214">
        <f t="shared" si="5"/>
        <v>39000</v>
      </c>
      <c r="K90" s="215">
        <f t="shared" si="6"/>
        <v>1.3</v>
      </c>
      <c r="L90" s="445" t="s">
        <v>452</v>
      </c>
      <c r="M90" s="425"/>
    </row>
    <row r="91" spans="1:13" s="244" customFormat="1" ht="78" customHeight="1">
      <c r="A91" s="259" t="s">
        <v>1098</v>
      </c>
      <c r="B91" s="776" t="s">
        <v>453</v>
      </c>
      <c r="C91" s="45">
        <v>1300000</v>
      </c>
      <c r="D91" s="45"/>
      <c r="E91" s="45"/>
      <c r="F91" s="742">
        <v>229658</v>
      </c>
      <c r="G91" s="288">
        <v>0</v>
      </c>
      <c r="H91" s="287">
        <v>1070342</v>
      </c>
      <c r="I91" s="699"/>
      <c r="J91" s="214">
        <f t="shared" si="5"/>
        <v>1300000</v>
      </c>
      <c r="K91" s="215">
        <f t="shared" si="6"/>
        <v>1</v>
      </c>
      <c r="L91" s="444" t="s">
        <v>454</v>
      </c>
      <c r="M91" s="725" t="s">
        <v>455</v>
      </c>
    </row>
    <row r="92" spans="1:13" s="244" customFormat="1" ht="35.25" customHeight="1">
      <c r="A92" s="259" t="s">
        <v>1100</v>
      </c>
      <c r="B92" s="776" t="s">
        <v>456</v>
      </c>
      <c r="C92" s="45">
        <v>900000</v>
      </c>
      <c r="D92" s="45"/>
      <c r="E92" s="45"/>
      <c r="F92" s="742">
        <v>0</v>
      </c>
      <c r="G92" s="288">
        <v>406327</v>
      </c>
      <c r="H92" s="287">
        <v>493665</v>
      </c>
      <c r="I92" s="699"/>
      <c r="J92" s="214">
        <f t="shared" si="5"/>
        <v>899992</v>
      </c>
      <c r="K92" s="215">
        <f t="shared" si="6"/>
        <v>0.9999911111111112</v>
      </c>
      <c r="L92" s="351" t="s">
        <v>457</v>
      </c>
      <c r="M92" s="425" t="s">
        <v>458</v>
      </c>
    </row>
    <row r="93" spans="1:13" s="244" customFormat="1" ht="39.75" customHeight="1">
      <c r="A93" s="259" t="s">
        <v>1102</v>
      </c>
      <c r="B93" s="779" t="s">
        <v>459</v>
      </c>
      <c r="C93" s="287">
        <v>10186000</v>
      </c>
      <c r="D93" s="287"/>
      <c r="E93" s="287"/>
      <c r="F93" s="742">
        <v>3000</v>
      </c>
      <c r="G93" s="288">
        <v>707510</v>
      </c>
      <c r="H93" s="287">
        <v>7332878</v>
      </c>
      <c r="I93" s="699"/>
      <c r="J93" s="214">
        <f t="shared" si="5"/>
        <v>8043388</v>
      </c>
      <c r="K93" s="215">
        <f t="shared" si="6"/>
        <v>0.7896512860789319</v>
      </c>
      <c r="L93" s="728" t="s">
        <v>460</v>
      </c>
      <c r="M93" s="425"/>
    </row>
    <row r="94" spans="1:13" s="244" customFormat="1" ht="24" customHeight="1">
      <c r="A94" s="295"/>
      <c r="B94" s="780" t="s">
        <v>329</v>
      </c>
      <c r="C94" s="335">
        <f>SUM(C55:C93)</f>
        <v>113253000</v>
      </c>
      <c r="D94" s="335"/>
      <c r="E94" s="335">
        <f>SUM(E55:E93)</f>
        <v>5306522</v>
      </c>
      <c r="F94" s="335">
        <f>SUM(F55:F93)</f>
        <v>25099362</v>
      </c>
      <c r="G94" s="335">
        <f>SUM(G55:G93)</f>
        <v>17458555</v>
      </c>
      <c r="H94" s="335">
        <f>SUM(H55:H93)</f>
        <v>50942408</v>
      </c>
      <c r="I94" s="798"/>
      <c r="J94" s="340">
        <f>SUM(J55:J93)</f>
        <v>98806847</v>
      </c>
      <c r="K94" s="341">
        <f t="shared" si="6"/>
        <v>0.8724435290897371</v>
      </c>
      <c r="L94" s="355"/>
      <c r="M94" s="739"/>
    </row>
    <row r="95" spans="1:13" s="244" customFormat="1" ht="20.25" customHeight="1">
      <c r="A95" s="765"/>
      <c r="B95" s="786" t="s">
        <v>461</v>
      </c>
      <c r="C95" s="760"/>
      <c r="D95" s="760"/>
      <c r="E95" s="761"/>
      <c r="F95" s="760"/>
      <c r="G95" s="766"/>
      <c r="H95" s="806"/>
      <c r="I95" s="795"/>
      <c r="J95" s="762"/>
      <c r="K95" s="759"/>
      <c r="L95" s="763"/>
      <c r="M95" s="767"/>
    </row>
    <row r="96" spans="1:13" s="244" customFormat="1" ht="42.75" customHeight="1">
      <c r="A96" s="248" t="s">
        <v>331</v>
      </c>
      <c r="B96" s="787" t="s">
        <v>462</v>
      </c>
      <c r="C96" s="43">
        <v>4686000</v>
      </c>
      <c r="D96" s="43"/>
      <c r="E96" s="43"/>
      <c r="F96" s="288">
        <v>606299</v>
      </c>
      <c r="G96" s="288">
        <v>339208</v>
      </c>
      <c r="H96" s="810">
        <v>3705677</v>
      </c>
      <c r="I96" s="700"/>
      <c r="J96" s="214">
        <f>SUM(E96:H96)</f>
        <v>4651184</v>
      </c>
      <c r="K96" s="228">
        <f>J96/C96</f>
        <v>0.9925702091335894</v>
      </c>
      <c r="L96" s="730" t="s">
        <v>463</v>
      </c>
      <c r="M96" s="729" t="s">
        <v>464</v>
      </c>
    </row>
    <row r="97" spans="1:13" s="244" customFormat="1" ht="54.75" customHeight="1">
      <c r="A97" s="248" t="s">
        <v>1193</v>
      </c>
      <c r="B97" s="776" t="s">
        <v>465</v>
      </c>
      <c r="C97" s="43">
        <v>37789000</v>
      </c>
      <c r="D97" s="43">
        <v>20000000</v>
      </c>
      <c r="E97" s="43"/>
      <c r="F97" s="288">
        <v>8857330</v>
      </c>
      <c r="G97" s="288">
        <v>8211363</v>
      </c>
      <c r="H97" s="807">
        <v>40546815</v>
      </c>
      <c r="I97" s="796"/>
      <c r="J97" s="214">
        <f aca="true" t="shared" si="7" ref="J97:J123">SUM(E97:H97)</f>
        <v>57615508</v>
      </c>
      <c r="K97" s="228">
        <f aca="true" t="shared" si="8" ref="K97:K124">J97/C97</f>
        <v>1.5246634734975786</v>
      </c>
      <c r="L97" s="730" t="s">
        <v>466</v>
      </c>
      <c r="M97" s="729" t="s">
        <v>467</v>
      </c>
    </row>
    <row r="98" spans="1:13" s="104" customFormat="1" ht="55.5" customHeight="1">
      <c r="A98" s="257" t="s">
        <v>1195</v>
      </c>
      <c r="B98" s="777" t="s">
        <v>468</v>
      </c>
      <c r="C98" s="87">
        <v>5468000</v>
      </c>
      <c r="D98" s="87"/>
      <c r="E98" s="87"/>
      <c r="F98" s="369">
        <v>0</v>
      </c>
      <c r="G98" s="369"/>
      <c r="H98" s="815">
        <v>4595280</v>
      </c>
      <c r="I98" s="800"/>
      <c r="J98" s="218">
        <f t="shared" si="7"/>
        <v>4595280</v>
      </c>
      <c r="K98" s="229">
        <f t="shared" si="8"/>
        <v>0.8403950256035113</v>
      </c>
      <c r="L98" s="771" t="s">
        <v>469</v>
      </c>
      <c r="M98" s="726" t="s">
        <v>470</v>
      </c>
    </row>
    <row r="99" spans="1:13" s="244" customFormat="1" ht="66.75" customHeight="1">
      <c r="A99" s="248" t="s">
        <v>1197</v>
      </c>
      <c r="B99" s="776" t="s">
        <v>471</v>
      </c>
      <c r="C99" s="43">
        <v>338000</v>
      </c>
      <c r="D99" s="43"/>
      <c r="E99" s="43">
        <v>40800</v>
      </c>
      <c r="F99" s="288">
        <v>75600</v>
      </c>
      <c r="G99" s="288">
        <v>147600</v>
      </c>
      <c r="H99" s="807">
        <v>88800</v>
      </c>
      <c r="I99" s="796"/>
      <c r="J99" s="214">
        <f t="shared" si="7"/>
        <v>352800</v>
      </c>
      <c r="K99" s="228">
        <f t="shared" si="8"/>
        <v>1.0437869822485206</v>
      </c>
      <c r="L99" s="769" t="s">
        <v>472</v>
      </c>
      <c r="M99" s="729" t="s">
        <v>473</v>
      </c>
    </row>
    <row r="100" spans="1:13" ht="23.25" customHeight="1">
      <c r="A100" s="248" t="s">
        <v>1199</v>
      </c>
      <c r="B100" s="776" t="s">
        <v>474</v>
      </c>
      <c r="C100" s="43">
        <v>660000</v>
      </c>
      <c r="D100" s="43"/>
      <c r="E100" s="43">
        <v>0</v>
      </c>
      <c r="F100" s="288">
        <v>0</v>
      </c>
      <c r="G100" s="288"/>
      <c r="H100" s="807">
        <v>653960</v>
      </c>
      <c r="I100" s="796"/>
      <c r="J100" s="214">
        <f t="shared" si="7"/>
        <v>653960</v>
      </c>
      <c r="K100" s="228">
        <f t="shared" si="8"/>
        <v>0.9908484848484849</v>
      </c>
      <c r="L100" s="768" t="s">
        <v>475</v>
      </c>
      <c r="M100" s="730"/>
    </row>
    <row r="101" spans="1:13" ht="27" customHeight="1">
      <c r="A101" s="248" t="s">
        <v>1201</v>
      </c>
      <c r="B101" s="776" t="s">
        <v>476</v>
      </c>
      <c r="C101" s="43">
        <v>5600000</v>
      </c>
      <c r="D101" s="43"/>
      <c r="E101" s="43"/>
      <c r="F101" s="288">
        <v>0</v>
      </c>
      <c r="G101" s="288">
        <v>1324200</v>
      </c>
      <c r="H101" s="807">
        <v>4275027</v>
      </c>
      <c r="I101" s="796"/>
      <c r="J101" s="214">
        <f t="shared" si="7"/>
        <v>5599227</v>
      </c>
      <c r="K101" s="228">
        <f t="shared" si="8"/>
        <v>0.9998619642857143</v>
      </c>
      <c r="L101" s="768" t="s">
        <v>477</v>
      </c>
      <c r="M101" s="730" t="s">
        <v>478</v>
      </c>
    </row>
    <row r="102" spans="1:13" ht="23.25" customHeight="1">
      <c r="A102" s="248" t="s">
        <v>1203</v>
      </c>
      <c r="B102" s="776" t="s">
        <v>479</v>
      </c>
      <c r="C102" s="43">
        <v>6530000</v>
      </c>
      <c r="D102" s="43"/>
      <c r="E102" s="43">
        <v>6530000</v>
      </c>
      <c r="F102" s="288">
        <v>0</v>
      </c>
      <c r="G102" s="288"/>
      <c r="H102" s="807">
        <v>0</v>
      </c>
      <c r="I102" s="796"/>
      <c r="J102" s="214">
        <f t="shared" si="7"/>
        <v>6530000</v>
      </c>
      <c r="K102" s="228">
        <f t="shared" si="8"/>
        <v>1</v>
      </c>
      <c r="L102" s="768" t="s">
        <v>480</v>
      </c>
      <c r="M102" s="730"/>
    </row>
    <row r="103" spans="1:13" ht="25.5" customHeight="1">
      <c r="A103" s="248" t="s">
        <v>1205</v>
      </c>
      <c r="B103" s="776" t="s">
        <v>481</v>
      </c>
      <c r="C103" s="43">
        <v>1300000</v>
      </c>
      <c r="D103" s="43"/>
      <c r="E103" s="43"/>
      <c r="F103" s="742">
        <v>626620</v>
      </c>
      <c r="G103" s="288">
        <v>250453</v>
      </c>
      <c r="H103" s="287">
        <v>369600</v>
      </c>
      <c r="I103" s="699"/>
      <c r="J103" s="214">
        <f t="shared" si="7"/>
        <v>1246673</v>
      </c>
      <c r="K103" s="228">
        <f t="shared" si="8"/>
        <v>0.9589792307692308</v>
      </c>
      <c r="L103" s="768"/>
      <c r="M103" s="730"/>
    </row>
    <row r="104" spans="1:13" s="104" customFormat="1" ht="49.5" customHeight="1">
      <c r="A104" s="248" t="s">
        <v>1207</v>
      </c>
      <c r="B104" s="776" t="s">
        <v>482</v>
      </c>
      <c r="C104" s="43">
        <v>1770000</v>
      </c>
      <c r="D104" s="43"/>
      <c r="E104" s="43"/>
      <c r="F104" s="742">
        <v>683949</v>
      </c>
      <c r="G104" s="288">
        <v>640472</v>
      </c>
      <c r="H104" s="287">
        <v>445579</v>
      </c>
      <c r="I104" s="699"/>
      <c r="J104" s="214">
        <f t="shared" si="7"/>
        <v>1770000</v>
      </c>
      <c r="K104" s="228">
        <f t="shared" si="8"/>
        <v>1</v>
      </c>
      <c r="L104" s="770" t="s">
        <v>483</v>
      </c>
      <c r="M104" s="444" t="s">
        <v>484</v>
      </c>
    </row>
    <row r="105" spans="1:13" s="940" customFormat="1" ht="40.5" customHeight="1">
      <c r="A105" s="259" t="s">
        <v>1209</v>
      </c>
      <c r="B105" s="776" t="s">
        <v>485</v>
      </c>
      <c r="C105" s="43">
        <v>1600000</v>
      </c>
      <c r="D105" s="43"/>
      <c r="E105" s="43"/>
      <c r="F105" s="742">
        <v>0</v>
      </c>
      <c r="G105" s="288">
        <v>547602</v>
      </c>
      <c r="H105" s="287">
        <v>945219</v>
      </c>
      <c r="I105" s="699"/>
      <c r="J105" s="214">
        <f t="shared" si="7"/>
        <v>1492821</v>
      </c>
      <c r="K105" s="228">
        <f t="shared" si="8"/>
        <v>0.933013125</v>
      </c>
      <c r="L105" s="769" t="s">
        <v>486</v>
      </c>
      <c r="M105" s="725" t="s">
        <v>487</v>
      </c>
    </row>
    <row r="106" spans="1:13" s="940" customFormat="1" ht="63" customHeight="1">
      <c r="A106" s="259" t="s">
        <v>1211</v>
      </c>
      <c r="B106" s="784" t="s">
        <v>488</v>
      </c>
      <c r="C106" s="49">
        <v>2550000</v>
      </c>
      <c r="D106" s="49"/>
      <c r="E106" s="49"/>
      <c r="F106" s="742">
        <v>177850</v>
      </c>
      <c r="G106" s="288">
        <v>364558</v>
      </c>
      <c r="H106" s="287">
        <v>1753139</v>
      </c>
      <c r="I106" s="699"/>
      <c r="J106" s="214">
        <f t="shared" si="7"/>
        <v>2295547</v>
      </c>
      <c r="K106" s="228">
        <f t="shared" si="8"/>
        <v>0.9002145098039216</v>
      </c>
      <c r="L106" s="445" t="s">
        <v>489</v>
      </c>
      <c r="M106" s="725" t="s">
        <v>490</v>
      </c>
    </row>
    <row r="107" spans="1:13" s="244" customFormat="1" ht="39" customHeight="1">
      <c r="A107" s="259" t="s">
        <v>1213</v>
      </c>
      <c r="B107" s="784" t="s">
        <v>491</v>
      </c>
      <c r="C107" s="49">
        <v>300000</v>
      </c>
      <c r="D107" s="49"/>
      <c r="E107" s="49"/>
      <c r="F107" s="742">
        <v>0</v>
      </c>
      <c r="G107" s="288">
        <v>41590</v>
      </c>
      <c r="H107" s="287">
        <v>245670</v>
      </c>
      <c r="I107" s="699"/>
      <c r="J107" s="214">
        <f t="shared" si="7"/>
        <v>287260</v>
      </c>
      <c r="K107" s="228">
        <f t="shared" si="8"/>
        <v>0.9575333333333333</v>
      </c>
      <c r="L107" s="444" t="s">
        <v>492</v>
      </c>
      <c r="M107" s="725" t="s">
        <v>493</v>
      </c>
    </row>
    <row r="108" spans="1:13" s="244" customFormat="1" ht="33.75" customHeight="1">
      <c r="A108" s="259" t="s">
        <v>1215</v>
      </c>
      <c r="B108" s="776" t="s">
        <v>494</v>
      </c>
      <c r="C108" s="43">
        <v>2800000</v>
      </c>
      <c r="D108" s="43"/>
      <c r="E108" s="43"/>
      <c r="F108" s="742">
        <v>0</v>
      </c>
      <c r="G108" s="288">
        <v>400000</v>
      </c>
      <c r="H108" s="287">
        <v>2356007</v>
      </c>
      <c r="I108" s="699"/>
      <c r="J108" s="214">
        <f t="shared" si="7"/>
        <v>2756007</v>
      </c>
      <c r="K108" s="228">
        <f t="shared" si="8"/>
        <v>0.9842882142857143</v>
      </c>
      <c r="L108" s="444" t="s">
        <v>495</v>
      </c>
      <c r="M108" s="725" t="s">
        <v>496</v>
      </c>
    </row>
    <row r="109" spans="1:13" s="244" customFormat="1" ht="35.25" customHeight="1">
      <c r="A109" s="259" t="s">
        <v>1217</v>
      </c>
      <c r="B109" s="776" t="s">
        <v>497</v>
      </c>
      <c r="C109" s="43">
        <v>1200000</v>
      </c>
      <c r="D109" s="43"/>
      <c r="E109" s="43">
        <v>23000</v>
      </c>
      <c r="F109" s="742">
        <v>55165</v>
      </c>
      <c r="G109" s="288">
        <v>65352</v>
      </c>
      <c r="H109" s="287">
        <v>985079</v>
      </c>
      <c r="I109" s="699"/>
      <c r="J109" s="214">
        <f t="shared" si="7"/>
        <v>1128596</v>
      </c>
      <c r="K109" s="228">
        <f t="shared" si="8"/>
        <v>0.9404966666666666</v>
      </c>
      <c r="L109" s="444" t="s">
        <v>498</v>
      </c>
      <c r="M109" s="725" t="s">
        <v>499</v>
      </c>
    </row>
    <row r="110" spans="1:13" ht="26.25" customHeight="1">
      <c r="A110" s="259" t="s">
        <v>1219</v>
      </c>
      <c r="B110" s="784" t="s">
        <v>500</v>
      </c>
      <c r="C110" s="49">
        <v>1200000</v>
      </c>
      <c r="D110" s="49"/>
      <c r="E110" s="49"/>
      <c r="F110" s="742">
        <v>0</v>
      </c>
      <c r="G110" s="288"/>
      <c r="H110" s="287">
        <v>1064335</v>
      </c>
      <c r="I110" s="699"/>
      <c r="J110" s="214">
        <f t="shared" si="7"/>
        <v>1064335</v>
      </c>
      <c r="K110" s="744">
        <f t="shared" si="8"/>
        <v>0.8869458333333333</v>
      </c>
      <c r="L110" s="745" t="s">
        <v>501</v>
      </c>
      <c r="M110" s="745" t="s">
        <v>502</v>
      </c>
    </row>
    <row r="111" spans="1:13" ht="41.25" customHeight="1">
      <c r="A111" s="259" t="s">
        <v>1221</v>
      </c>
      <c r="B111" s="776" t="s">
        <v>503</v>
      </c>
      <c r="C111" s="43">
        <v>1000000</v>
      </c>
      <c r="D111" s="43"/>
      <c r="E111" s="43"/>
      <c r="F111" s="742">
        <v>0</v>
      </c>
      <c r="G111" s="288">
        <v>0</v>
      </c>
      <c r="H111" s="287">
        <v>1005094</v>
      </c>
      <c r="I111" s="699"/>
      <c r="J111" s="214">
        <f t="shared" si="7"/>
        <v>1005094</v>
      </c>
      <c r="K111" s="744">
        <f t="shared" si="8"/>
        <v>1.005094</v>
      </c>
      <c r="L111" s="745" t="s">
        <v>504</v>
      </c>
      <c r="M111" s="745" t="s">
        <v>505</v>
      </c>
    </row>
    <row r="112" spans="1:13" ht="28.5" customHeight="1">
      <c r="A112" s="260" t="s">
        <v>1223</v>
      </c>
      <c r="B112" s="777" t="s">
        <v>506</v>
      </c>
      <c r="C112" s="87">
        <v>150000</v>
      </c>
      <c r="D112" s="87"/>
      <c r="E112" s="87"/>
      <c r="F112" s="751">
        <v>0</v>
      </c>
      <c r="G112" s="369">
        <v>0</v>
      </c>
      <c r="H112" s="752">
        <v>81527</v>
      </c>
      <c r="I112" s="792"/>
      <c r="J112" s="218">
        <f t="shared" si="7"/>
        <v>81527</v>
      </c>
      <c r="K112" s="825">
        <f t="shared" si="8"/>
        <v>0.5435133333333333</v>
      </c>
      <c r="L112" s="826" t="s">
        <v>507</v>
      </c>
      <c r="M112" s="826" t="s">
        <v>508</v>
      </c>
    </row>
    <row r="113" spans="1:13" ht="29.25" customHeight="1">
      <c r="A113" s="754" t="s">
        <v>1225</v>
      </c>
      <c r="B113" s="778" t="s">
        <v>509</v>
      </c>
      <c r="C113" s="723">
        <v>4000000</v>
      </c>
      <c r="D113" s="723"/>
      <c r="E113" s="723"/>
      <c r="F113" s="802">
        <v>1429618</v>
      </c>
      <c r="G113" s="724"/>
      <c r="H113" s="803">
        <v>1958059</v>
      </c>
      <c r="I113" s="793"/>
      <c r="J113" s="203">
        <f t="shared" si="7"/>
        <v>3387677</v>
      </c>
      <c r="K113" s="827">
        <f t="shared" si="8"/>
        <v>0.84691925</v>
      </c>
      <c r="L113" s="828" t="s">
        <v>510</v>
      </c>
      <c r="M113" s="828" t="s">
        <v>511</v>
      </c>
    </row>
    <row r="114" spans="1:13" ht="29.25" customHeight="1">
      <c r="A114" s="259" t="s">
        <v>1227</v>
      </c>
      <c r="B114" s="776" t="s">
        <v>512</v>
      </c>
      <c r="C114" s="43">
        <v>500000</v>
      </c>
      <c r="D114" s="43"/>
      <c r="E114" s="43"/>
      <c r="F114" s="742">
        <v>0</v>
      </c>
      <c r="G114" s="288"/>
      <c r="H114" s="287">
        <v>420871</v>
      </c>
      <c r="I114" s="699"/>
      <c r="J114" s="214">
        <f t="shared" si="7"/>
        <v>420871</v>
      </c>
      <c r="K114" s="744">
        <f t="shared" si="8"/>
        <v>0.841742</v>
      </c>
      <c r="L114" s="745" t="s">
        <v>513</v>
      </c>
      <c r="M114" s="745"/>
    </row>
    <row r="115" spans="1:13" s="244" customFormat="1" ht="66.75" customHeight="1">
      <c r="A115" s="259" t="s">
        <v>1229</v>
      </c>
      <c r="B115" s="785" t="s">
        <v>514</v>
      </c>
      <c r="C115" s="287">
        <v>150000</v>
      </c>
      <c r="D115" s="287"/>
      <c r="E115" s="287"/>
      <c r="F115" s="742">
        <v>0</v>
      </c>
      <c r="G115" s="288"/>
      <c r="H115" s="287">
        <v>150000</v>
      </c>
      <c r="I115" s="699"/>
      <c r="J115" s="214">
        <f t="shared" si="7"/>
        <v>150000</v>
      </c>
      <c r="K115" s="228">
        <f t="shared" si="8"/>
        <v>1</v>
      </c>
      <c r="L115" s="444" t="s">
        <v>515</v>
      </c>
      <c r="M115" s="725" t="s">
        <v>516</v>
      </c>
    </row>
    <row r="116" spans="1:13" ht="78" customHeight="1">
      <c r="A116" s="259" t="s">
        <v>1231</v>
      </c>
      <c r="B116" s="779" t="s">
        <v>517</v>
      </c>
      <c r="C116" s="287">
        <v>550000</v>
      </c>
      <c r="D116" s="287"/>
      <c r="E116" s="287">
        <v>23241</v>
      </c>
      <c r="F116" s="742">
        <v>0</v>
      </c>
      <c r="G116" s="288"/>
      <c r="H116" s="287">
        <v>456750</v>
      </c>
      <c r="I116" s="699"/>
      <c r="J116" s="214">
        <f t="shared" si="7"/>
        <v>479991</v>
      </c>
      <c r="K116" s="228">
        <f t="shared" si="8"/>
        <v>0.8727109090909091</v>
      </c>
      <c r="L116" s="445" t="s">
        <v>518</v>
      </c>
      <c r="M116" s="445" t="s">
        <v>519</v>
      </c>
    </row>
    <row r="117" spans="1:13" ht="42.75" customHeight="1">
      <c r="A117" s="259" t="s">
        <v>1233</v>
      </c>
      <c r="B117" s="779" t="s">
        <v>520</v>
      </c>
      <c r="C117" s="287">
        <v>419000</v>
      </c>
      <c r="D117" s="287"/>
      <c r="E117" s="811">
        <v>0</v>
      </c>
      <c r="F117" s="742">
        <v>3620</v>
      </c>
      <c r="G117" s="288">
        <v>67507</v>
      </c>
      <c r="H117" s="287">
        <v>122987</v>
      </c>
      <c r="I117" s="699"/>
      <c r="J117" s="214">
        <f t="shared" si="7"/>
        <v>194114</v>
      </c>
      <c r="K117" s="228">
        <f t="shared" si="8"/>
        <v>0.46327923627684964</v>
      </c>
      <c r="L117" s="730" t="s">
        <v>521</v>
      </c>
      <c r="M117" s="731"/>
    </row>
    <row r="118" spans="1:13" s="244" customFormat="1" ht="63.75" customHeight="1">
      <c r="A118" s="259" t="s">
        <v>1071</v>
      </c>
      <c r="B118" s="779" t="s">
        <v>522</v>
      </c>
      <c r="C118" s="287">
        <v>688000</v>
      </c>
      <c r="D118" s="287"/>
      <c r="E118" s="811">
        <v>20000</v>
      </c>
      <c r="F118" s="742">
        <v>219015</v>
      </c>
      <c r="G118" s="288">
        <v>152157</v>
      </c>
      <c r="H118" s="287">
        <v>184668</v>
      </c>
      <c r="I118" s="699"/>
      <c r="J118" s="214">
        <f t="shared" si="7"/>
        <v>575840</v>
      </c>
      <c r="K118" s="228">
        <f t="shared" si="8"/>
        <v>0.8369767441860465</v>
      </c>
      <c r="L118" s="730" t="s">
        <v>523</v>
      </c>
      <c r="M118" s="725"/>
    </row>
    <row r="119" spans="1:13" ht="31.5" customHeight="1">
      <c r="A119" s="259" t="s">
        <v>1073</v>
      </c>
      <c r="B119" s="779" t="s">
        <v>524</v>
      </c>
      <c r="C119" s="287">
        <v>600000</v>
      </c>
      <c r="D119" s="287"/>
      <c r="E119" s="811"/>
      <c r="F119" s="742">
        <v>0</v>
      </c>
      <c r="G119" s="288"/>
      <c r="H119" s="287">
        <v>600000</v>
      </c>
      <c r="I119" s="699"/>
      <c r="J119" s="214">
        <f t="shared" si="7"/>
        <v>600000</v>
      </c>
      <c r="K119" s="228">
        <f t="shared" si="8"/>
        <v>1</v>
      </c>
      <c r="L119" s="730" t="s">
        <v>525</v>
      </c>
      <c r="M119" s="730"/>
    </row>
    <row r="120" spans="1:13" s="244" customFormat="1" ht="57.75" customHeight="1">
      <c r="A120" s="259" t="s">
        <v>1075</v>
      </c>
      <c r="B120" s="779" t="s">
        <v>526</v>
      </c>
      <c r="C120" s="287">
        <v>10200000</v>
      </c>
      <c r="D120" s="287"/>
      <c r="E120" s="811"/>
      <c r="F120" s="742">
        <v>2685631</v>
      </c>
      <c r="G120" s="288"/>
      <c r="H120" s="287">
        <v>7514369</v>
      </c>
      <c r="I120" s="699"/>
      <c r="J120" s="214">
        <f t="shared" si="7"/>
        <v>10200000</v>
      </c>
      <c r="K120" s="228">
        <f t="shared" si="8"/>
        <v>1</v>
      </c>
      <c r="L120" s="444" t="s">
        <v>527</v>
      </c>
      <c r="M120" s="725" t="s">
        <v>528</v>
      </c>
    </row>
    <row r="121" spans="1:13" s="244" customFormat="1" ht="27" customHeight="1">
      <c r="A121" s="259" t="s">
        <v>1077</v>
      </c>
      <c r="B121" s="779" t="s">
        <v>529</v>
      </c>
      <c r="C121" s="287">
        <v>2834000</v>
      </c>
      <c r="D121" s="287"/>
      <c r="E121" s="811"/>
      <c r="F121" s="742">
        <v>0</v>
      </c>
      <c r="G121" s="288">
        <v>1292103</v>
      </c>
      <c r="H121" s="287">
        <v>1541897</v>
      </c>
      <c r="I121" s="699"/>
      <c r="J121" s="214">
        <f t="shared" si="7"/>
        <v>2834000</v>
      </c>
      <c r="K121" s="228">
        <f t="shared" si="8"/>
        <v>1</v>
      </c>
      <c r="L121" s="728" t="s">
        <v>530</v>
      </c>
      <c r="M121" s="725"/>
    </row>
    <row r="122" spans="1:13" s="244" customFormat="1" ht="41.25" customHeight="1">
      <c r="A122" s="259" t="s">
        <v>1079</v>
      </c>
      <c r="B122" s="779" t="s">
        <v>531</v>
      </c>
      <c r="C122" s="287">
        <v>500000</v>
      </c>
      <c r="D122" s="287"/>
      <c r="E122" s="811"/>
      <c r="F122" s="742">
        <v>0</v>
      </c>
      <c r="G122" s="288"/>
      <c r="H122" s="287">
        <v>500000</v>
      </c>
      <c r="I122" s="699"/>
      <c r="J122" s="214">
        <f t="shared" si="7"/>
        <v>500000</v>
      </c>
      <c r="K122" s="228">
        <f t="shared" si="8"/>
        <v>1</v>
      </c>
      <c r="L122" s="728" t="s">
        <v>532</v>
      </c>
      <c r="M122" s="725" t="s">
        <v>533</v>
      </c>
    </row>
    <row r="123" spans="1:13" s="746" customFormat="1" ht="39.75" customHeight="1">
      <c r="A123" s="829" t="s">
        <v>1081</v>
      </c>
      <c r="B123" s="788" t="s">
        <v>534</v>
      </c>
      <c r="C123" s="830">
        <v>80000</v>
      </c>
      <c r="D123" s="830"/>
      <c r="E123" s="831"/>
      <c r="F123" s="832">
        <v>0</v>
      </c>
      <c r="G123" s="833">
        <v>12000</v>
      </c>
      <c r="H123" s="830">
        <v>40630</v>
      </c>
      <c r="I123" s="834"/>
      <c r="J123" s="835">
        <f t="shared" si="7"/>
        <v>52630</v>
      </c>
      <c r="K123" s="836">
        <f t="shared" si="8"/>
        <v>0.657875</v>
      </c>
      <c r="L123" s="734" t="s">
        <v>535</v>
      </c>
      <c r="M123" s="748"/>
    </row>
    <row r="124" spans="1:13" s="244" customFormat="1" ht="17.25" customHeight="1">
      <c r="A124" s="295"/>
      <c r="B124" s="780" t="s">
        <v>329</v>
      </c>
      <c r="C124" s="335">
        <f aca="true" t="shared" si="9" ref="C124:H124">SUM(C96:C123)</f>
        <v>95462000</v>
      </c>
      <c r="D124" s="335">
        <f t="shared" si="9"/>
        <v>20000000</v>
      </c>
      <c r="E124" s="812">
        <f t="shared" si="9"/>
        <v>6637041</v>
      </c>
      <c r="F124" s="813">
        <f t="shared" si="9"/>
        <v>15420697</v>
      </c>
      <c r="G124" s="812">
        <f t="shared" si="9"/>
        <v>13856165</v>
      </c>
      <c r="H124" s="335">
        <f t="shared" si="9"/>
        <v>76607039</v>
      </c>
      <c r="I124" s="799"/>
      <c r="J124" s="736">
        <f>SUM(J96:J123)</f>
        <v>112520942</v>
      </c>
      <c r="K124" s="348">
        <f t="shared" si="8"/>
        <v>1.1786987701912803</v>
      </c>
      <c r="L124" s="355"/>
      <c r="M124" s="429"/>
    </row>
    <row r="125" spans="1:13" s="244" customFormat="1" ht="22.5" customHeight="1">
      <c r="A125" s="302"/>
      <c r="B125" s="789" t="s">
        <v>536</v>
      </c>
      <c r="C125" s="307"/>
      <c r="D125" s="307"/>
      <c r="E125" s="356"/>
      <c r="F125" s="307"/>
      <c r="G125" s="361"/>
      <c r="H125" s="804"/>
      <c r="I125" s="794"/>
      <c r="J125" s="299"/>
      <c r="K125" s="301"/>
      <c r="L125" s="357"/>
      <c r="M125" s="740"/>
    </row>
    <row r="126" spans="1:13" s="940" customFormat="1" ht="75.75" customHeight="1">
      <c r="A126" s="248" t="s">
        <v>331</v>
      </c>
      <c r="B126" s="779" t="s">
        <v>537</v>
      </c>
      <c r="C126" s="288">
        <v>2000000</v>
      </c>
      <c r="D126" s="288"/>
      <c r="E126" s="288">
        <v>421044</v>
      </c>
      <c r="F126" s="814">
        <v>509008</v>
      </c>
      <c r="G126" s="164">
        <v>588219</v>
      </c>
      <c r="H126" s="810">
        <v>1061047</v>
      </c>
      <c r="I126" s="700"/>
      <c r="J126" s="214">
        <f>SUM(E126:H126)</f>
        <v>2579318</v>
      </c>
      <c r="K126" s="228">
        <f>J126/C126</f>
        <v>1.289659</v>
      </c>
      <c r="L126" s="733" t="s">
        <v>538</v>
      </c>
      <c r="M126" s="725"/>
    </row>
    <row r="127" spans="1:13" s="244" customFormat="1" ht="48" customHeight="1">
      <c r="A127" s="248" t="s">
        <v>1193</v>
      </c>
      <c r="B127" s="776" t="s">
        <v>539</v>
      </c>
      <c r="C127" s="772">
        <v>200000</v>
      </c>
      <c r="D127" s="772"/>
      <c r="E127" s="772"/>
      <c r="F127" s="288">
        <v>0</v>
      </c>
      <c r="G127" s="164">
        <v>90000</v>
      </c>
      <c r="H127" s="807">
        <v>180000</v>
      </c>
      <c r="I127" s="796"/>
      <c r="J127" s="214">
        <f aca="true" t="shared" si="10" ref="J127:J136">SUM(E127:H127)</f>
        <v>270000</v>
      </c>
      <c r="K127" s="228">
        <f aca="true" t="shared" si="11" ref="K127:K137">J127/C127</f>
        <v>1.35</v>
      </c>
      <c r="L127" s="444" t="s">
        <v>540</v>
      </c>
      <c r="M127" s="725" t="s">
        <v>541</v>
      </c>
    </row>
    <row r="128" spans="1:13" s="244" customFormat="1" ht="95.25" customHeight="1">
      <c r="A128" s="248" t="s">
        <v>1195</v>
      </c>
      <c r="B128" s="776" t="s">
        <v>542</v>
      </c>
      <c r="C128" s="837">
        <v>2574000</v>
      </c>
      <c r="D128" s="837"/>
      <c r="E128" s="837">
        <v>392864</v>
      </c>
      <c r="F128" s="288">
        <v>891422</v>
      </c>
      <c r="G128" s="164">
        <v>638032</v>
      </c>
      <c r="H128" s="807">
        <v>704033</v>
      </c>
      <c r="I128" s="796"/>
      <c r="J128" s="214">
        <f t="shared" si="10"/>
        <v>2626351</v>
      </c>
      <c r="K128" s="228">
        <f t="shared" si="11"/>
        <v>1.020338383838384</v>
      </c>
      <c r="L128" s="728" t="s">
        <v>543</v>
      </c>
      <c r="M128" s="725" t="s">
        <v>544</v>
      </c>
    </row>
    <row r="129" spans="1:13" ht="93.75" customHeight="1">
      <c r="A129" s="248" t="s">
        <v>1197</v>
      </c>
      <c r="B129" s="776" t="s">
        <v>545</v>
      </c>
      <c r="C129" s="43">
        <v>360000</v>
      </c>
      <c r="D129" s="43"/>
      <c r="E129" s="43"/>
      <c r="F129" s="288">
        <v>0</v>
      </c>
      <c r="G129" s="164">
        <v>0</v>
      </c>
      <c r="H129" s="807">
        <v>37000</v>
      </c>
      <c r="I129" s="796"/>
      <c r="J129" s="214">
        <f t="shared" si="10"/>
        <v>37000</v>
      </c>
      <c r="K129" s="228">
        <f t="shared" si="11"/>
        <v>0.10277777777777777</v>
      </c>
      <c r="L129" s="728" t="s">
        <v>546</v>
      </c>
      <c r="M129" s="445"/>
    </row>
    <row r="130" spans="1:13" s="244" customFormat="1" ht="81" customHeight="1">
      <c r="A130" s="248" t="s">
        <v>1199</v>
      </c>
      <c r="B130" s="776" t="s">
        <v>547</v>
      </c>
      <c r="C130" s="43">
        <v>80000</v>
      </c>
      <c r="D130" s="43"/>
      <c r="E130" s="43"/>
      <c r="F130" s="288">
        <v>20000</v>
      </c>
      <c r="G130" s="164">
        <v>11510</v>
      </c>
      <c r="H130" s="807">
        <v>40000</v>
      </c>
      <c r="I130" s="796"/>
      <c r="J130" s="214">
        <f t="shared" si="10"/>
        <v>71510</v>
      </c>
      <c r="K130" s="228">
        <f t="shared" si="11"/>
        <v>0.893875</v>
      </c>
      <c r="L130" s="445" t="s">
        <v>548</v>
      </c>
      <c r="M130" s="725"/>
    </row>
    <row r="131" spans="1:13" s="943" customFormat="1" ht="84" customHeight="1">
      <c r="A131" s="257" t="s">
        <v>1201</v>
      </c>
      <c r="B131" s="777" t="s">
        <v>549</v>
      </c>
      <c r="C131" s="87">
        <v>760000</v>
      </c>
      <c r="D131" s="87"/>
      <c r="E131" s="87"/>
      <c r="F131" s="369">
        <v>0</v>
      </c>
      <c r="G131" s="371">
        <v>0</v>
      </c>
      <c r="H131" s="815">
        <v>123430</v>
      </c>
      <c r="I131" s="800"/>
      <c r="J131" s="218">
        <f t="shared" si="10"/>
        <v>123430</v>
      </c>
      <c r="K131" s="229">
        <f t="shared" si="11"/>
        <v>0.1624078947368421</v>
      </c>
      <c r="L131" s="838" t="s">
        <v>550</v>
      </c>
      <c r="M131" s="839" t="s">
        <v>551</v>
      </c>
    </row>
    <row r="132" spans="1:13" ht="90" customHeight="1">
      <c r="A132" s="248" t="s">
        <v>1203</v>
      </c>
      <c r="B132" s="779" t="s">
        <v>552</v>
      </c>
      <c r="C132" s="288">
        <v>760000</v>
      </c>
      <c r="D132" s="288"/>
      <c r="E132" s="288"/>
      <c r="F132" s="742">
        <v>0</v>
      </c>
      <c r="G132" s="164">
        <v>195594</v>
      </c>
      <c r="H132" s="287">
        <v>214063</v>
      </c>
      <c r="I132" s="699"/>
      <c r="J132" s="214">
        <f t="shared" si="10"/>
        <v>409657</v>
      </c>
      <c r="K132" s="228">
        <f t="shared" si="11"/>
        <v>0.5390223684210527</v>
      </c>
      <c r="L132" s="728" t="s">
        <v>553</v>
      </c>
      <c r="M132" s="444" t="s">
        <v>554</v>
      </c>
    </row>
    <row r="133" spans="1:13" s="244" customFormat="1" ht="21.75" customHeight="1">
      <c r="A133" s="248" t="s">
        <v>1205</v>
      </c>
      <c r="B133" s="779" t="s">
        <v>555</v>
      </c>
      <c r="C133" s="288">
        <v>5000</v>
      </c>
      <c r="D133" s="288"/>
      <c r="E133" s="288"/>
      <c r="F133" s="288">
        <v>0</v>
      </c>
      <c r="G133" s="164">
        <v>2000</v>
      </c>
      <c r="H133" s="807">
        <v>2950</v>
      </c>
      <c r="I133" s="796"/>
      <c r="J133" s="214">
        <f t="shared" si="10"/>
        <v>4950</v>
      </c>
      <c r="K133" s="228">
        <f t="shared" si="11"/>
        <v>0.99</v>
      </c>
      <c r="L133" s="728" t="s">
        <v>556</v>
      </c>
      <c r="M133" s="725"/>
    </row>
    <row r="134" spans="1:13" s="940" customFormat="1" ht="63.75" customHeight="1">
      <c r="A134" s="248" t="s">
        <v>1207</v>
      </c>
      <c r="B134" s="779" t="s">
        <v>557</v>
      </c>
      <c r="C134" s="288">
        <v>60000</v>
      </c>
      <c r="D134" s="288"/>
      <c r="E134" s="288"/>
      <c r="F134" s="742">
        <v>0</v>
      </c>
      <c r="G134" s="164">
        <v>0</v>
      </c>
      <c r="H134" s="287">
        <v>60000</v>
      </c>
      <c r="I134" s="699"/>
      <c r="J134" s="214">
        <f t="shared" si="10"/>
        <v>60000</v>
      </c>
      <c r="K134" s="228">
        <f t="shared" si="11"/>
        <v>1</v>
      </c>
      <c r="L134" s="728" t="s">
        <v>558</v>
      </c>
      <c r="M134" s="725" t="s">
        <v>849</v>
      </c>
    </row>
    <row r="135" spans="1:13" ht="44.25" customHeight="1">
      <c r="A135" s="248" t="s">
        <v>1209</v>
      </c>
      <c r="B135" s="779" t="s">
        <v>559</v>
      </c>
      <c r="C135" s="288">
        <v>50000</v>
      </c>
      <c r="D135" s="288"/>
      <c r="E135" s="288"/>
      <c r="F135" s="742">
        <v>0</v>
      </c>
      <c r="G135" s="164">
        <v>0</v>
      </c>
      <c r="H135" s="287">
        <v>8000</v>
      </c>
      <c r="I135" s="699"/>
      <c r="J135" s="214">
        <f t="shared" si="10"/>
        <v>8000</v>
      </c>
      <c r="K135" s="228">
        <f t="shared" si="11"/>
        <v>0.16</v>
      </c>
      <c r="L135" s="728" t="s">
        <v>850</v>
      </c>
      <c r="M135" s="773"/>
    </row>
    <row r="136" spans="1:13" ht="30" customHeight="1">
      <c r="A136" s="248" t="s">
        <v>1211</v>
      </c>
      <c r="B136" s="779" t="s">
        <v>560</v>
      </c>
      <c r="C136" s="288">
        <v>291000</v>
      </c>
      <c r="D136" s="288"/>
      <c r="E136" s="288">
        <v>23000</v>
      </c>
      <c r="F136" s="742">
        <v>46450</v>
      </c>
      <c r="G136" s="164">
        <v>41500</v>
      </c>
      <c r="H136" s="287">
        <v>148316</v>
      </c>
      <c r="I136" s="699"/>
      <c r="J136" s="214">
        <f t="shared" si="10"/>
        <v>259266</v>
      </c>
      <c r="K136" s="228">
        <f t="shared" si="11"/>
        <v>0.8909484536082474</v>
      </c>
      <c r="L136" s="728" t="s">
        <v>561</v>
      </c>
      <c r="M136" s="444"/>
    </row>
    <row r="137" spans="1:13" s="244" customFormat="1" ht="19.5" customHeight="1">
      <c r="A137" s="305"/>
      <c r="B137" s="790" t="s">
        <v>329</v>
      </c>
      <c r="C137" s="335">
        <f aca="true" t="shared" si="12" ref="C137:H137">SUM(C126:C136)</f>
        <v>7140000</v>
      </c>
      <c r="D137" s="335">
        <f t="shared" si="12"/>
        <v>0</v>
      </c>
      <c r="E137" s="812">
        <f t="shared" si="12"/>
        <v>836908</v>
      </c>
      <c r="F137" s="813">
        <f t="shared" si="12"/>
        <v>1466880</v>
      </c>
      <c r="G137" s="812">
        <f t="shared" si="12"/>
        <v>1566855</v>
      </c>
      <c r="H137" s="335">
        <f t="shared" si="12"/>
        <v>2578839</v>
      </c>
      <c r="I137" s="799"/>
      <c r="J137" s="338">
        <f>SUM(J126:J136)</f>
        <v>6449482</v>
      </c>
      <c r="K137" s="348">
        <f t="shared" si="11"/>
        <v>0.9032887955182073</v>
      </c>
      <c r="L137" s="355"/>
      <c r="M137" s="429"/>
    </row>
    <row r="138" spans="1:13" s="244" customFormat="1" ht="24.75" customHeight="1">
      <c r="A138" s="304"/>
      <c r="B138" s="791" t="s">
        <v>562</v>
      </c>
      <c r="C138" s="307"/>
      <c r="D138" s="307"/>
      <c r="E138" s="356"/>
      <c r="F138" s="307"/>
      <c r="G138" s="361"/>
      <c r="H138" s="804"/>
      <c r="I138" s="794"/>
      <c r="J138" s="299"/>
      <c r="K138" s="301"/>
      <c r="L138" s="357"/>
      <c r="M138" s="740"/>
    </row>
    <row r="139" spans="1:13" s="944" customFormat="1" ht="45" customHeight="1">
      <c r="A139" s="248" t="s">
        <v>331</v>
      </c>
      <c r="B139" s="776" t="s">
        <v>563</v>
      </c>
      <c r="C139" s="43">
        <v>150000</v>
      </c>
      <c r="D139" s="43"/>
      <c r="E139" s="43">
        <v>0</v>
      </c>
      <c r="F139" s="742">
        <v>0</v>
      </c>
      <c r="G139" s="164"/>
      <c r="H139" s="287">
        <v>150000</v>
      </c>
      <c r="I139" s="699"/>
      <c r="J139" s="192">
        <f>SUM(E139:H139)</f>
        <v>150000</v>
      </c>
      <c r="K139" s="193">
        <f>J139/C139</f>
        <v>1</v>
      </c>
      <c r="L139" s="749" t="s">
        <v>564</v>
      </c>
      <c r="M139" s="775" t="s">
        <v>565</v>
      </c>
    </row>
    <row r="140" spans="1:13" s="940" customFormat="1" ht="76.5" customHeight="1">
      <c r="A140" s="248" t="s">
        <v>1193</v>
      </c>
      <c r="B140" s="776" t="s">
        <v>566</v>
      </c>
      <c r="C140" s="43">
        <v>400000</v>
      </c>
      <c r="D140" s="43"/>
      <c r="E140" s="43">
        <v>0</v>
      </c>
      <c r="F140" s="742">
        <v>0</v>
      </c>
      <c r="G140" s="164">
        <v>73000</v>
      </c>
      <c r="H140" s="287">
        <v>327000</v>
      </c>
      <c r="I140" s="699"/>
      <c r="J140" s="192">
        <f aca="true" t="shared" si="13" ref="J140:J146">SUM(E140:H140)</f>
        <v>400000</v>
      </c>
      <c r="K140" s="193">
        <f aca="true" t="shared" si="14" ref="K140:K147">J140/C140</f>
        <v>1</v>
      </c>
      <c r="L140" s="358" t="s">
        <v>567</v>
      </c>
      <c r="M140" s="425"/>
    </row>
    <row r="141" spans="1:13" ht="104.25" customHeight="1">
      <c r="A141" s="257" t="s">
        <v>1195</v>
      </c>
      <c r="B141" s="788" t="s">
        <v>568</v>
      </c>
      <c r="C141" s="752">
        <v>900000</v>
      </c>
      <c r="D141" s="752"/>
      <c r="E141" s="752">
        <v>200000</v>
      </c>
      <c r="F141" s="751">
        <v>249199</v>
      </c>
      <c r="G141" s="371">
        <v>432617</v>
      </c>
      <c r="H141" s="752"/>
      <c r="I141" s="792"/>
      <c r="J141" s="196">
        <f t="shared" si="13"/>
        <v>881816</v>
      </c>
      <c r="K141" s="197">
        <f t="shared" si="14"/>
        <v>0.9797955555555555</v>
      </c>
      <c r="L141" s="840" t="s">
        <v>569</v>
      </c>
      <c r="M141" s="439" t="s">
        <v>570</v>
      </c>
    </row>
    <row r="142" spans="1:13" ht="135.75" customHeight="1">
      <c r="A142" s="248" t="s">
        <v>1197</v>
      </c>
      <c r="B142" s="779" t="s">
        <v>571</v>
      </c>
      <c r="C142" s="164">
        <v>944000</v>
      </c>
      <c r="D142" s="164"/>
      <c r="E142" s="164">
        <v>92624</v>
      </c>
      <c r="F142" s="816">
        <v>130563</v>
      </c>
      <c r="G142" s="164">
        <v>141297</v>
      </c>
      <c r="H142" s="817">
        <v>498177</v>
      </c>
      <c r="I142" s="801"/>
      <c r="J142" s="192">
        <f t="shared" si="13"/>
        <v>862661</v>
      </c>
      <c r="K142" s="193">
        <f t="shared" si="14"/>
        <v>0.9138358050847457</v>
      </c>
      <c r="L142" s="749" t="s">
        <v>572</v>
      </c>
      <c r="M142" s="438" t="s">
        <v>573</v>
      </c>
    </row>
    <row r="143" spans="1:13" s="104" customFormat="1" ht="56.25" customHeight="1">
      <c r="A143" s="380" t="s">
        <v>1199</v>
      </c>
      <c r="B143" s="779" t="s">
        <v>574</v>
      </c>
      <c r="C143" s="288">
        <v>1882000</v>
      </c>
      <c r="D143" s="288"/>
      <c r="E143" s="288">
        <v>181709</v>
      </c>
      <c r="F143" s="742">
        <v>160508</v>
      </c>
      <c r="G143" s="164">
        <v>348579</v>
      </c>
      <c r="H143" s="287">
        <v>641642</v>
      </c>
      <c r="I143" s="699"/>
      <c r="J143" s="192">
        <f t="shared" si="13"/>
        <v>1332438</v>
      </c>
      <c r="K143" s="193">
        <f t="shared" si="14"/>
        <v>0.707990435706695</v>
      </c>
      <c r="L143" s="730" t="s">
        <v>575</v>
      </c>
      <c r="M143" s="438" t="s">
        <v>576</v>
      </c>
    </row>
    <row r="144" spans="1:13" s="104" customFormat="1" ht="86.25" customHeight="1">
      <c r="A144" s="248" t="s">
        <v>1201</v>
      </c>
      <c r="B144" s="779" t="s">
        <v>577</v>
      </c>
      <c r="C144" s="288">
        <v>1724000</v>
      </c>
      <c r="D144" s="288"/>
      <c r="E144" s="288">
        <v>0</v>
      </c>
      <c r="F144" s="742">
        <v>82894</v>
      </c>
      <c r="G144" s="164">
        <v>257482</v>
      </c>
      <c r="H144" s="287">
        <v>596626</v>
      </c>
      <c r="I144" s="699"/>
      <c r="J144" s="192">
        <f t="shared" si="13"/>
        <v>937002</v>
      </c>
      <c r="K144" s="193">
        <f t="shared" si="14"/>
        <v>0.5435046403712297</v>
      </c>
      <c r="L144" s="358" t="s">
        <v>578</v>
      </c>
      <c r="M144" s="438" t="s">
        <v>579</v>
      </c>
    </row>
    <row r="145" spans="1:13" s="940" customFormat="1" ht="27.75" customHeight="1">
      <c r="A145" s="248" t="s">
        <v>1203</v>
      </c>
      <c r="B145" s="779" t="s">
        <v>580</v>
      </c>
      <c r="C145" s="288">
        <v>1343000</v>
      </c>
      <c r="D145" s="288"/>
      <c r="E145" s="288">
        <v>278222</v>
      </c>
      <c r="F145" s="288">
        <v>296215</v>
      </c>
      <c r="G145" s="164">
        <v>199404</v>
      </c>
      <c r="H145" s="810">
        <v>347927</v>
      </c>
      <c r="I145" s="700"/>
      <c r="J145" s="192">
        <f t="shared" si="13"/>
        <v>1121768</v>
      </c>
      <c r="K145" s="193">
        <f t="shared" si="14"/>
        <v>0.8352702903946388</v>
      </c>
      <c r="L145" s="444" t="s">
        <v>581</v>
      </c>
      <c r="M145" s="729"/>
    </row>
    <row r="146" spans="1:13" s="104" customFormat="1" ht="162.75" customHeight="1">
      <c r="A146" s="248" t="s">
        <v>582</v>
      </c>
      <c r="B146" s="779" t="s">
        <v>583</v>
      </c>
      <c r="C146" s="288">
        <v>0</v>
      </c>
      <c r="D146" s="288">
        <v>280000</v>
      </c>
      <c r="E146" s="288">
        <v>0</v>
      </c>
      <c r="F146" s="288">
        <v>0</v>
      </c>
      <c r="G146" s="288">
        <v>0</v>
      </c>
      <c r="H146" s="810">
        <v>280000</v>
      </c>
      <c r="I146" s="700"/>
      <c r="J146" s="192">
        <f t="shared" si="13"/>
        <v>280000</v>
      </c>
      <c r="K146" s="193">
        <f>J146/D146</f>
        <v>1</v>
      </c>
      <c r="L146" s="351" t="s">
        <v>584</v>
      </c>
      <c r="M146" s="731" t="s">
        <v>585</v>
      </c>
    </row>
    <row r="147" spans="1:13" s="746" customFormat="1" ht="18.75" customHeight="1">
      <c r="A147" s="295"/>
      <c r="B147" s="780" t="s">
        <v>1172</v>
      </c>
      <c r="C147" s="818">
        <f>SUM(C139:C145)</f>
        <v>7343000</v>
      </c>
      <c r="D147" s="818">
        <f>SUM(D139:D146)</f>
        <v>280000</v>
      </c>
      <c r="E147" s="818">
        <f aca="true" t="shared" si="15" ref="E147:J147">SUM(E139:E146)</f>
        <v>752555</v>
      </c>
      <c r="F147" s="818">
        <f t="shared" si="15"/>
        <v>919379</v>
      </c>
      <c r="G147" s="818">
        <f t="shared" si="15"/>
        <v>1452379</v>
      </c>
      <c r="H147" s="818">
        <f t="shared" si="15"/>
        <v>2841372</v>
      </c>
      <c r="I147" s="841"/>
      <c r="J147" s="842">
        <f t="shared" si="15"/>
        <v>5965685</v>
      </c>
      <c r="K147" s="843">
        <f t="shared" si="14"/>
        <v>0.812431567479232</v>
      </c>
      <c r="L147" s="844"/>
      <c r="M147" s="845"/>
    </row>
    <row r="148" spans="1:13" s="928" customFormat="1" ht="17.25" customHeight="1">
      <c r="A148" s="917" t="s">
        <v>586</v>
      </c>
      <c r="B148" s="918"/>
      <c r="C148" s="919">
        <f aca="true" t="shared" si="16" ref="C148:J148">C147+C137+C124+C94+C53+C41</f>
        <v>260000000</v>
      </c>
      <c r="D148" s="920">
        <f t="shared" si="16"/>
        <v>21580000</v>
      </c>
      <c r="E148" s="921">
        <f t="shared" si="16"/>
        <v>17806510</v>
      </c>
      <c r="F148" s="922">
        <f t="shared" si="16"/>
        <v>50289219</v>
      </c>
      <c r="G148" s="922">
        <f t="shared" si="16"/>
        <v>38828142</v>
      </c>
      <c r="H148" s="923">
        <f t="shared" si="16"/>
        <v>151380641</v>
      </c>
      <c r="I148" s="924" t="s">
        <v>1155</v>
      </c>
      <c r="J148" s="925">
        <f t="shared" si="16"/>
        <v>258304512</v>
      </c>
      <c r="K148" s="926">
        <f>J148/C149</f>
        <v>0.9173396974216919</v>
      </c>
      <c r="L148" s="927"/>
      <c r="M148" s="729"/>
    </row>
    <row r="149" spans="1:13" s="928" customFormat="1" ht="14.25" customHeight="1">
      <c r="A149" s="929"/>
      <c r="B149" s="930"/>
      <c r="C149" s="931">
        <f>C148+D148</f>
        <v>281580000</v>
      </c>
      <c r="D149" s="932"/>
      <c r="E149" s="933"/>
      <c r="F149" s="934"/>
      <c r="G149" s="934"/>
      <c r="H149" s="935"/>
      <c r="I149" s="936"/>
      <c r="J149" s="937"/>
      <c r="K149" s="938"/>
      <c r="L149" s="939"/>
      <c r="M149" s="748"/>
    </row>
    <row r="150" spans="1:12" ht="24.75" customHeight="1">
      <c r="A150" s="862" t="s">
        <v>587</v>
      </c>
      <c r="B150" s="862"/>
      <c r="C150" s="862"/>
      <c r="D150" s="862"/>
      <c r="E150" s="862"/>
      <c r="F150" s="862"/>
      <c r="G150" s="862"/>
      <c r="H150" s="862"/>
      <c r="I150" s="862"/>
      <c r="J150" s="862"/>
      <c r="K150" s="862"/>
      <c r="L150" s="862"/>
    </row>
    <row r="151" spans="1:11" ht="16.5">
      <c r="A151" s="5" t="s">
        <v>1156</v>
      </c>
      <c r="B151" s="5"/>
      <c r="C151" s="5"/>
      <c r="D151" s="182"/>
      <c r="E151" s="5"/>
      <c r="F151" s="5"/>
      <c r="G151" s="182"/>
      <c r="H151" s="716"/>
      <c r="I151" s="183"/>
      <c r="J151" s="183"/>
      <c r="K151" s="182"/>
    </row>
    <row r="152" spans="1:12" ht="22.5" customHeight="1">
      <c r="A152" s="854" t="s">
        <v>0</v>
      </c>
      <c r="B152" s="854"/>
      <c r="C152" s="854"/>
      <c r="D152" s="854"/>
      <c r="E152" s="854"/>
      <c r="F152" s="854"/>
      <c r="G152" s="854"/>
      <c r="H152" s="854"/>
      <c r="I152" s="854"/>
      <c r="J152" s="854"/>
      <c r="K152" s="854"/>
      <c r="L152" s="854"/>
    </row>
    <row r="153" spans="1:12" ht="23.25" customHeight="1">
      <c r="A153" s="854" t="s">
        <v>1</v>
      </c>
      <c r="B153" s="854"/>
      <c r="C153" s="854"/>
      <c r="D153" s="854"/>
      <c r="E153" s="854"/>
      <c r="F153" s="854"/>
      <c r="G153" s="854"/>
      <c r="H153" s="854"/>
      <c r="I153" s="854"/>
      <c r="J153" s="854"/>
      <c r="K153" s="854"/>
      <c r="L153" s="854"/>
    </row>
    <row r="154" spans="1:12" ht="16.5" customHeight="1">
      <c r="A154" s="8" t="s">
        <v>61</v>
      </c>
      <c r="B154" s="8"/>
      <c r="C154" s="8"/>
      <c r="D154" s="184"/>
      <c r="E154" s="8"/>
      <c r="F154" s="8"/>
      <c r="G154" s="184" t="s">
        <v>2</v>
      </c>
      <c r="H154" s="721"/>
      <c r="I154" s="239"/>
      <c r="J154" s="184"/>
      <c r="K154" s="184"/>
      <c r="L154" s="60"/>
    </row>
    <row r="155" spans="1:12" ht="16.5" customHeight="1">
      <c r="A155" s="864" t="s">
        <v>3</v>
      </c>
      <c r="B155" s="864"/>
      <c r="C155" s="864"/>
      <c r="D155" s="864"/>
      <c r="E155" s="864"/>
      <c r="F155" s="864"/>
      <c r="G155" s="864"/>
      <c r="H155" s="864"/>
      <c r="I155" s="864"/>
      <c r="J155" s="864"/>
      <c r="K155" s="864"/>
      <c r="L155" s="864"/>
    </row>
    <row r="156" spans="1:12" ht="16.5" customHeight="1">
      <c r="A156" s="856" t="s">
        <v>852</v>
      </c>
      <c r="B156" s="864"/>
      <c r="C156" s="864"/>
      <c r="D156" s="864"/>
      <c r="E156" s="864"/>
      <c r="F156" s="864"/>
      <c r="G156" s="864"/>
      <c r="H156" s="864"/>
      <c r="I156" s="864"/>
      <c r="J156" s="864"/>
      <c r="K156" s="864"/>
      <c r="L156" s="864"/>
    </row>
    <row r="157" spans="1:12" ht="27.75" customHeight="1" hidden="1">
      <c r="A157" s="864" t="s">
        <v>66</v>
      </c>
      <c r="B157" s="864"/>
      <c r="C157" s="864"/>
      <c r="D157" s="864"/>
      <c r="E157" s="864"/>
      <c r="F157" s="864"/>
      <c r="G157" s="864"/>
      <c r="H157" s="864"/>
      <c r="I157" s="864"/>
      <c r="J157" s="864"/>
      <c r="K157" s="864"/>
      <c r="L157" s="864"/>
    </row>
    <row r="158" spans="1:12" ht="16.5">
      <c r="A158" s="24"/>
      <c r="B158" s="24"/>
      <c r="C158" s="24"/>
      <c r="E158" s="24"/>
      <c r="F158" s="24"/>
      <c r="L158" s="62"/>
    </row>
    <row r="159" spans="1:12" ht="16.5">
      <c r="A159" s="24"/>
      <c r="B159" s="24"/>
      <c r="C159" s="24"/>
      <c r="E159" s="24"/>
      <c r="F159" s="24"/>
      <c r="L159" s="62"/>
    </row>
    <row r="160" spans="1:12" ht="16.5">
      <c r="A160" s="24"/>
      <c r="B160" s="24"/>
      <c r="C160" s="24"/>
      <c r="E160" s="24"/>
      <c r="F160" s="24"/>
      <c r="L160" s="62"/>
    </row>
    <row r="161" spans="1:12" ht="16.5">
      <c r="A161" s="24"/>
      <c r="B161" s="24"/>
      <c r="C161" s="24"/>
      <c r="E161" s="24"/>
      <c r="F161" s="24"/>
      <c r="L161" s="62"/>
    </row>
    <row r="162" spans="1:12" ht="16.5">
      <c r="A162" s="24"/>
      <c r="B162" s="24"/>
      <c r="C162" s="24"/>
      <c r="E162" s="24"/>
      <c r="F162" s="24"/>
      <c r="L162" s="62"/>
    </row>
    <row r="163" spans="1:12" ht="16.5">
      <c r="A163" s="24"/>
      <c r="B163" s="24"/>
      <c r="C163" s="24"/>
      <c r="E163" s="24"/>
      <c r="F163" s="24"/>
      <c r="L163" s="62"/>
    </row>
    <row r="164" spans="1:12" ht="16.5">
      <c r="A164" s="24"/>
      <c r="B164" s="24"/>
      <c r="C164" s="24"/>
      <c r="E164" s="24"/>
      <c r="F164" s="24"/>
      <c r="L164" s="62"/>
    </row>
    <row r="165" spans="1:12" ht="16.5">
      <c r="A165" s="24"/>
      <c r="B165" s="24"/>
      <c r="C165" s="24"/>
      <c r="E165" s="24"/>
      <c r="F165" s="24"/>
      <c r="L165" s="62"/>
    </row>
    <row r="166" spans="1:12" ht="16.5">
      <c r="A166" s="24"/>
      <c r="B166" s="24"/>
      <c r="C166" s="24"/>
      <c r="E166" s="24"/>
      <c r="F166" s="24"/>
      <c r="L166" s="62"/>
    </row>
    <row r="167" spans="1:12" ht="16.5">
      <c r="A167" s="24"/>
      <c r="B167" s="24"/>
      <c r="C167" s="24"/>
      <c r="E167" s="24"/>
      <c r="F167" s="24"/>
      <c r="L167" s="62"/>
    </row>
    <row r="168" spans="1:12" ht="16.5">
      <c r="A168" s="24"/>
      <c r="B168" s="24"/>
      <c r="C168" s="24"/>
      <c r="E168" s="24"/>
      <c r="F168" s="24"/>
      <c r="L168" s="62"/>
    </row>
    <row r="169" spans="1:12" ht="16.5">
      <c r="A169" s="24"/>
      <c r="B169" s="24"/>
      <c r="C169" s="24"/>
      <c r="E169" s="24"/>
      <c r="F169" s="24"/>
      <c r="L169" s="62"/>
    </row>
    <row r="170" spans="1:12" ht="16.5">
      <c r="A170" s="24"/>
      <c r="B170" s="24"/>
      <c r="C170" s="24"/>
      <c r="E170" s="24"/>
      <c r="F170" s="24"/>
      <c r="L170" s="62"/>
    </row>
    <row r="171" spans="1:12" ht="16.5">
      <c r="A171" s="24"/>
      <c r="B171" s="24"/>
      <c r="C171" s="24"/>
      <c r="E171" s="24"/>
      <c r="F171" s="24"/>
      <c r="L171" s="62"/>
    </row>
    <row r="172" spans="1:12" ht="16.5">
      <c r="A172" s="24"/>
      <c r="B172" s="24"/>
      <c r="C172" s="24"/>
      <c r="E172" s="24"/>
      <c r="F172" s="24"/>
      <c r="L172" s="62"/>
    </row>
    <row r="173" spans="1:12" ht="16.5">
      <c r="A173" s="24"/>
      <c r="B173" s="24"/>
      <c r="C173" s="24"/>
      <c r="E173" s="24"/>
      <c r="F173" s="24"/>
      <c r="L173" s="62"/>
    </row>
    <row r="174" spans="1:12" ht="16.5">
      <c r="A174" s="24"/>
      <c r="B174" s="24"/>
      <c r="C174" s="24"/>
      <c r="E174" s="24"/>
      <c r="F174" s="24"/>
      <c r="L174" s="62"/>
    </row>
    <row r="175" spans="1:12" ht="16.5">
      <c r="A175" s="24"/>
      <c r="B175" s="24"/>
      <c r="C175" s="24"/>
      <c r="E175" s="24"/>
      <c r="F175" s="24"/>
      <c r="L175" s="62"/>
    </row>
    <row r="176" spans="1:12" ht="16.5">
      <c r="A176" s="24"/>
      <c r="B176" s="24"/>
      <c r="C176" s="24"/>
      <c r="E176" s="24"/>
      <c r="F176" s="24"/>
      <c r="L176" s="62"/>
    </row>
    <row r="177" spans="1:12" ht="16.5">
      <c r="A177" s="24"/>
      <c r="B177" s="24"/>
      <c r="C177" s="24"/>
      <c r="E177" s="24"/>
      <c r="F177" s="24"/>
      <c r="L177" s="62"/>
    </row>
  </sheetData>
  <mergeCells count="34">
    <mergeCell ref="A150:L150"/>
    <mergeCell ref="A153:L153"/>
    <mergeCell ref="A156:L156"/>
    <mergeCell ref="J148:J149"/>
    <mergeCell ref="K148:K149"/>
    <mergeCell ref="L148:L149"/>
    <mergeCell ref="C149:D149"/>
    <mergeCell ref="F148:F149"/>
    <mergeCell ref="G148:G149"/>
    <mergeCell ref="H148:H149"/>
    <mergeCell ref="I148:I149"/>
    <mergeCell ref="A1:L1"/>
    <mergeCell ref="A2:L2"/>
    <mergeCell ref="A3:L3"/>
    <mergeCell ref="A4:L4"/>
    <mergeCell ref="A5:L5"/>
    <mergeCell ref="A7:L7"/>
    <mergeCell ref="A10:J10"/>
    <mergeCell ref="A11:L11"/>
    <mergeCell ref="B8:E8"/>
    <mergeCell ref="B9:E9"/>
    <mergeCell ref="A13:L13"/>
    <mergeCell ref="A14:L14"/>
    <mergeCell ref="I15:L15"/>
    <mergeCell ref="A16:B16"/>
    <mergeCell ref="I16:J16"/>
    <mergeCell ref="A17:B17"/>
    <mergeCell ref="A42:B42"/>
    <mergeCell ref="A54:B54"/>
    <mergeCell ref="A148:B149"/>
    <mergeCell ref="E148:E149"/>
    <mergeCell ref="A152:L152"/>
    <mergeCell ref="A155:L155"/>
    <mergeCell ref="A157:L157"/>
  </mergeCells>
  <printOptions/>
  <pageMargins left="0.17" right="0.17" top="0.56" bottom="0.27" header="0.48" footer="0.23"/>
  <pageSetup horizontalDpi="600" verticalDpi="600" orientation="landscape" paperSize="9" r:id="rId3"/>
  <headerFooter alignWithMargins="0">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tabColor indexed="11"/>
  </sheetPr>
  <dimension ref="A1:N182"/>
  <sheetViews>
    <sheetView view="pageBreakPreview" zoomScaleSheetLayoutView="100" workbookViewId="0" topLeftCell="A10">
      <pane ySplit="5" topLeftCell="BM141" activePane="bottomLeft" state="frozen"/>
      <selection pane="topLeft" activeCell="A10" sqref="A10"/>
      <selection pane="bottomLeft" activeCell="A153" sqref="A153:L153"/>
    </sheetView>
  </sheetViews>
  <sheetFormatPr defaultColWidth="9.00390625" defaultRowHeight="16.5"/>
  <cols>
    <col min="1" max="1" width="3.125" style="6" customWidth="1"/>
    <col min="2" max="2" width="32.375" style="6" customWidth="1"/>
    <col min="3" max="3" width="12.625" style="6" customWidth="1"/>
    <col min="4" max="4" width="6.125" style="24" customWidth="1"/>
    <col min="5" max="5" width="10.25390625" style="6" customWidth="1"/>
    <col min="6" max="6" width="5.875" style="6" hidden="1" customWidth="1"/>
    <col min="7" max="7" width="10.875" style="24" hidden="1" customWidth="1"/>
    <col min="8" max="8" width="9.375" style="24" hidden="1" customWidth="1"/>
    <col min="9" max="9" width="3.00390625" style="25" customWidth="1"/>
    <col min="10" max="10" width="10.75390625" style="24" customWidth="1"/>
    <col min="11" max="11" width="5.50390625" style="24" customWidth="1"/>
    <col min="12" max="12" width="12.50390625" style="59" customWidth="1"/>
    <col min="13" max="13" width="7.625" style="282" customWidth="1"/>
    <col min="14" max="16384" width="9.00390625" style="6" customWidth="1"/>
  </cols>
  <sheetData>
    <row r="1" spans="1:13" s="7" customFormat="1" ht="21">
      <c r="A1" s="885" t="s">
        <v>187</v>
      </c>
      <c r="B1" s="885"/>
      <c r="C1" s="886"/>
      <c r="D1" s="886"/>
      <c r="E1" s="886"/>
      <c r="F1" s="886"/>
      <c r="G1" s="886"/>
      <c r="H1" s="886"/>
      <c r="I1" s="886"/>
      <c r="J1" s="886"/>
      <c r="K1" s="886"/>
      <c r="L1" s="886"/>
      <c r="M1" s="282"/>
    </row>
    <row r="2" spans="1:13" s="7" customFormat="1" ht="21">
      <c r="A2" s="887" t="s">
        <v>1285</v>
      </c>
      <c r="B2" s="887"/>
      <c r="C2" s="886"/>
      <c r="D2" s="886"/>
      <c r="E2" s="886"/>
      <c r="F2" s="886"/>
      <c r="G2" s="886"/>
      <c r="H2" s="886"/>
      <c r="I2" s="886"/>
      <c r="J2" s="886"/>
      <c r="K2" s="886"/>
      <c r="L2" s="886"/>
      <c r="M2" s="282"/>
    </row>
    <row r="3" spans="1:13" s="7" customFormat="1" ht="19.5">
      <c r="A3" s="867" t="s">
        <v>779</v>
      </c>
      <c r="B3" s="867"/>
      <c r="C3" s="848"/>
      <c r="D3" s="848"/>
      <c r="E3" s="848"/>
      <c r="F3" s="848"/>
      <c r="G3" s="848"/>
      <c r="H3" s="848"/>
      <c r="I3" s="848"/>
      <c r="J3" s="848"/>
      <c r="K3" s="848"/>
      <c r="L3" s="848"/>
      <c r="M3" s="282"/>
    </row>
    <row r="4" spans="1:13" s="244" customFormat="1" ht="30" customHeight="1">
      <c r="A4" s="854" t="s">
        <v>68</v>
      </c>
      <c r="B4" s="854"/>
      <c r="C4" s="854"/>
      <c r="D4" s="854"/>
      <c r="E4" s="854"/>
      <c r="F4" s="854"/>
      <c r="G4" s="854"/>
      <c r="H4" s="854"/>
      <c r="I4" s="854"/>
      <c r="J4" s="854"/>
      <c r="K4" s="854"/>
      <c r="L4" s="854"/>
      <c r="M4" s="59"/>
    </row>
    <row r="5" spans="1:13" s="244" customFormat="1" ht="19.5" customHeight="1">
      <c r="A5" s="856" t="s">
        <v>88</v>
      </c>
      <c r="B5" s="864"/>
      <c r="C5" s="864"/>
      <c r="D5" s="864"/>
      <c r="E5" s="864"/>
      <c r="F5" s="864"/>
      <c r="G5" s="864"/>
      <c r="H5" s="864"/>
      <c r="I5" s="864"/>
      <c r="J5" s="864"/>
      <c r="K5" s="864"/>
      <c r="L5" s="864"/>
      <c r="M5" s="59"/>
    </row>
    <row r="6" spans="1:13" ht="14.25">
      <c r="A6" s="5" t="s">
        <v>1178</v>
      </c>
      <c r="B6" s="5"/>
      <c r="C6" s="5"/>
      <c r="D6" s="182"/>
      <c r="E6" s="5"/>
      <c r="F6" s="5"/>
      <c r="G6" s="182"/>
      <c r="H6" s="182"/>
      <c r="I6" s="183"/>
      <c r="J6" s="182"/>
      <c r="K6" s="182"/>
      <c r="M6" s="59"/>
    </row>
    <row r="7" spans="1:13" s="244" customFormat="1" ht="19.5" customHeight="1">
      <c r="A7" s="854" t="s">
        <v>72</v>
      </c>
      <c r="B7" s="854"/>
      <c r="C7" s="855"/>
      <c r="D7" s="855"/>
      <c r="E7" s="855"/>
      <c r="F7" s="855"/>
      <c r="G7" s="855"/>
      <c r="H7" s="855"/>
      <c r="I7" s="855"/>
      <c r="J7" s="855"/>
      <c r="K7" s="855"/>
      <c r="L7" s="855"/>
      <c r="M7" s="59"/>
    </row>
    <row r="8" spans="1:13" ht="19.5" customHeight="1">
      <c r="A8" s="856" t="s">
        <v>1293</v>
      </c>
      <c r="B8" s="856"/>
      <c r="C8" s="856"/>
      <c r="D8" s="856"/>
      <c r="E8" s="856"/>
      <c r="F8" s="856"/>
      <c r="G8" s="856"/>
      <c r="H8" s="856"/>
      <c r="I8" s="856"/>
      <c r="J8" s="856"/>
      <c r="K8" s="184"/>
      <c r="L8" s="60"/>
      <c r="M8" s="59"/>
    </row>
    <row r="9" spans="1:13" s="244" customFormat="1" ht="19.5" customHeight="1">
      <c r="A9" s="854" t="s">
        <v>89</v>
      </c>
      <c r="B9" s="854"/>
      <c r="C9" s="854"/>
      <c r="D9" s="854"/>
      <c r="E9" s="854"/>
      <c r="F9" s="854"/>
      <c r="G9" s="854"/>
      <c r="H9" s="854"/>
      <c r="I9" s="854"/>
      <c r="J9" s="854"/>
      <c r="K9" s="854"/>
      <c r="L9" s="854"/>
      <c r="M9" s="59"/>
    </row>
    <row r="10" spans="1:13" ht="19.5" customHeight="1">
      <c r="A10" s="5" t="s">
        <v>1180</v>
      </c>
      <c r="B10" s="5"/>
      <c r="C10" s="5"/>
      <c r="D10" s="182"/>
      <c r="E10" s="5"/>
      <c r="F10" s="5"/>
      <c r="G10" s="182">
        <v>1000</v>
      </c>
      <c r="H10" s="182"/>
      <c r="I10" s="183"/>
      <c r="J10" s="182"/>
      <c r="K10" s="182"/>
      <c r="M10" s="59"/>
    </row>
    <row r="11" spans="1:13" s="244" customFormat="1" ht="19.5" customHeight="1">
      <c r="A11" s="854" t="s">
        <v>1294</v>
      </c>
      <c r="B11" s="854"/>
      <c r="C11" s="855"/>
      <c r="D11" s="855"/>
      <c r="E11" s="855"/>
      <c r="F11" s="855"/>
      <c r="G11" s="855"/>
      <c r="H11" s="855"/>
      <c r="I11" s="855"/>
      <c r="J11" s="855"/>
      <c r="K11" s="855"/>
      <c r="L11" s="855"/>
      <c r="M11" s="59"/>
    </row>
    <row r="12" spans="1:13" s="244" customFormat="1" ht="19.5" customHeight="1">
      <c r="A12" s="854" t="s">
        <v>78</v>
      </c>
      <c r="B12" s="854"/>
      <c r="C12" s="854"/>
      <c r="D12" s="854"/>
      <c r="E12" s="854"/>
      <c r="F12" s="854"/>
      <c r="G12" s="854"/>
      <c r="H12" s="854"/>
      <c r="I12" s="854"/>
      <c r="J12" s="854"/>
      <c r="K12" s="854"/>
      <c r="L12" s="854"/>
      <c r="M12" s="366"/>
    </row>
    <row r="13" spans="1:13" s="244" customFormat="1" ht="16.5">
      <c r="A13" s="9" t="s">
        <v>1181</v>
      </c>
      <c r="B13" s="2"/>
      <c r="C13" s="2"/>
      <c r="D13" s="183"/>
      <c r="E13" s="2"/>
      <c r="F13" s="2"/>
      <c r="G13" s="183"/>
      <c r="H13" s="183"/>
      <c r="I13" s="857" t="s">
        <v>1182</v>
      </c>
      <c r="J13" s="857"/>
      <c r="K13" s="857"/>
      <c r="L13" s="857"/>
      <c r="M13" s="59"/>
    </row>
    <row r="14" spans="1:13" ht="35.25" customHeight="1">
      <c r="A14" s="858" t="s">
        <v>1183</v>
      </c>
      <c r="B14" s="859"/>
      <c r="C14" s="10" t="s">
        <v>1295</v>
      </c>
      <c r="D14" s="12" t="s">
        <v>87</v>
      </c>
      <c r="E14" s="11" t="s">
        <v>1296</v>
      </c>
      <c r="F14" s="12" t="s">
        <v>1297</v>
      </c>
      <c r="G14" s="12" t="s">
        <v>1288</v>
      </c>
      <c r="H14" s="12" t="s">
        <v>1289</v>
      </c>
      <c r="I14" s="185"/>
      <c r="J14" s="267" t="s">
        <v>74</v>
      </c>
      <c r="K14" s="440" t="s">
        <v>1290</v>
      </c>
      <c r="L14" s="13" t="s">
        <v>1259</v>
      </c>
      <c r="M14" s="423" t="s">
        <v>83</v>
      </c>
    </row>
    <row r="15" spans="1:13" ht="13.5" customHeight="1">
      <c r="A15" s="904" t="s">
        <v>1298</v>
      </c>
      <c r="B15" s="905"/>
      <c r="C15" s="663"/>
      <c r="D15" s="664"/>
      <c r="E15" s="665"/>
      <c r="F15" s="666"/>
      <c r="G15" s="667"/>
      <c r="H15" s="667"/>
      <c r="I15" s="668"/>
      <c r="J15" s="669"/>
      <c r="K15" s="670"/>
      <c r="L15" s="671"/>
      <c r="M15" s="672"/>
    </row>
    <row r="16" spans="1:13" ht="27.75" customHeight="1">
      <c r="A16" s="248" t="s">
        <v>1299</v>
      </c>
      <c r="B16" s="684" t="s">
        <v>906</v>
      </c>
      <c r="C16" s="641">
        <v>1600000</v>
      </c>
      <c r="D16" s="43"/>
      <c r="E16" s="277"/>
      <c r="F16" s="279"/>
      <c r="G16" s="288"/>
      <c r="H16" s="192"/>
      <c r="I16" s="191"/>
      <c r="J16" s="192">
        <f>SUM(E16:H16)</f>
        <v>0</v>
      </c>
      <c r="K16" s="193">
        <f>J16/C16</f>
        <v>0</v>
      </c>
      <c r="L16" s="351" t="s">
        <v>90</v>
      </c>
      <c r="M16" s="425" t="s">
        <v>183</v>
      </c>
    </row>
    <row r="17" spans="1:13" ht="27.75" customHeight="1">
      <c r="A17" s="248" t="s">
        <v>1193</v>
      </c>
      <c r="B17" s="684" t="s">
        <v>1031</v>
      </c>
      <c r="C17" s="641">
        <v>9200000</v>
      </c>
      <c r="D17" s="44"/>
      <c r="E17" s="283"/>
      <c r="F17" s="279"/>
      <c r="G17" s="288"/>
      <c r="H17" s="192"/>
      <c r="I17" s="191"/>
      <c r="J17" s="192">
        <f aca="true" t="shared" si="0" ref="J17:J36">SUM(E17:H17)</f>
        <v>0</v>
      </c>
      <c r="K17" s="193">
        <f aca="true" t="shared" si="1" ref="K17:K37">J17/C17</f>
        <v>0</v>
      </c>
      <c r="L17" s="351" t="s">
        <v>168</v>
      </c>
      <c r="M17" s="425" t="s">
        <v>91</v>
      </c>
    </row>
    <row r="18" spans="1:13" ht="27.75" customHeight="1">
      <c r="A18" s="248" t="s">
        <v>1195</v>
      </c>
      <c r="B18" s="684" t="s">
        <v>1032</v>
      </c>
      <c r="C18" s="641">
        <v>6000000</v>
      </c>
      <c r="D18" s="43"/>
      <c r="E18" s="277"/>
      <c r="F18" s="279"/>
      <c r="G18" s="288"/>
      <c r="H18" s="192"/>
      <c r="I18" s="191"/>
      <c r="J18" s="192">
        <f t="shared" si="0"/>
        <v>0</v>
      </c>
      <c r="K18" s="193">
        <f t="shared" si="1"/>
        <v>0</v>
      </c>
      <c r="L18" s="352" t="s">
        <v>169</v>
      </c>
      <c r="M18" s="425" t="s">
        <v>92</v>
      </c>
    </row>
    <row r="19" spans="1:13" ht="27.75" customHeight="1">
      <c r="A19" s="248" t="s">
        <v>1197</v>
      </c>
      <c r="B19" s="684" t="s">
        <v>780</v>
      </c>
      <c r="C19" s="641">
        <v>1000000</v>
      </c>
      <c r="D19" s="45"/>
      <c r="E19" s="284"/>
      <c r="F19" s="279"/>
      <c r="G19" s="288"/>
      <c r="H19" s="192"/>
      <c r="I19" s="191"/>
      <c r="J19" s="192">
        <f t="shared" si="0"/>
        <v>0</v>
      </c>
      <c r="K19" s="193">
        <f t="shared" si="1"/>
        <v>0</v>
      </c>
      <c r="L19" s="351" t="s">
        <v>170</v>
      </c>
      <c r="M19" s="425" t="s">
        <v>94</v>
      </c>
    </row>
    <row r="20" spans="1:13" ht="27.75" customHeight="1">
      <c r="A20" s="248" t="s">
        <v>1199</v>
      </c>
      <c r="B20" s="684" t="s">
        <v>1033</v>
      </c>
      <c r="C20" s="641">
        <v>800000</v>
      </c>
      <c r="D20" s="45"/>
      <c r="E20" s="284"/>
      <c r="F20" s="279"/>
      <c r="G20" s="288"/>
      <c r="H20" s="192"/>
      <c r="I20" s="191"/>
      <c r="J20" s="192">
        <f t="shared" si="0"/>
        <v>0</v>
      </c>
      <c r="K20" s="193">
        <f t="shared" si="1"/>
        <v>0</v>
      </c>
      <c r="L20" s="351" t="s">
        <v>170</v>
      </c>
      <c r="M20" s="425" t="s">
        <v>95</v>
      </c>
    </row>
    <row r="21" spans="1:13" s="108" customFormat="1" ht="27.75" customHeight="1">
      <c r="A21" s="258" t="s">
        <v>1201</v>
      </c>
      <c r="B21" s="687" t="s">
        <v>1202</v>
      </c>
      <c r="C21" s="692">
        <v>185000</v>
      </c>
      <c r="D21" s="52"/>
      <c r="E21" s="689"/>
      <c r="F21" s="390"/>
      <c r="G21" s="391"/>
      <c r="H21" s="392"/>
      <c r="I21" s="393"/>
      <c r="J21" s="392">
        <f t="shared" si="0"/>
        <v>0</v>
      </c>
      <c r="K21" s="414">
        <f t="shared" si="1"/>
        <v>0</v>
      </c>
      <c r="L21" s="396" t="s">
        <v>170</v>
      </c>
      <c r="M21" s="435" t="s">
        <v>96</v>
      </c>
    </row>
    <row r="22" spans="1:13" s="108" customFormat="1" ht="27.75" customHeight="1">
      <c r="A22" s="258" t="s">
        <v>1203</v>
      </c>
      <c r="B22" s="687" t="s">
        <v>1206</v>
      </c>
      <c r="C22" s="692">
        <v>100000</v>
      </c>
      <c r="D22" s="52"/>
      <c r="E22" s="689"/>
      <c r="F22" s="390"/>
      <c r="G22" s="391"/>
      <c r="H22" s="392"/>
      <c r="I22" s="393"/>
      <c r="J22" s="392">
        <f t="shared" si="0"/>
        <v>0</v>
      </c>
      <c r="K22" s="414">
        <f t="shared" si="1"/>
        <v>0</v>
      </c>
      <c r="L22" s="396" t="s">
        <v>171</v>
      </c>
      <c r="M22" s="435" t="s">
        <v>97</v>
      </c>
    </row>
    <row r="23" spans="1:13" s="108" customFormat="1" ht="27.75" customHeight="1">
      <c r="A23" s="693" t="s">
        <v>1205</v>
      </c>
      <c r="B23" s="687" t="s">
        <v>1208</v>
      </c>
      <c r="C23" s="692">
        <v>1500000</v>
      </c>
      <c r="D23" s="52"/>
      <c r="E23" s="689"/>
      <c r="F23" s="390"/>
      <c r="G23" s="391"/>
      <c r="H23" s="392"/>
      <c r="I23" s="393"/>
      <c r="J23" s="392">
        <f t="shared" si="0"/>
        <v>0</v>
      </c>
      <c r="K23" s="414">
        <f t="shared" si="1"/>
        <v>0</v>
      </c>
      <c r="L23" s="396" t="s">
        <v>170</v>
      </c>
      <c r="M23" s="435" t="s">
        <v>98</v>
      </c>
    </row>
    <row r="24" spans="1:13" ht="27.75" customHeight="1">
      <c r="A24" s="248" t="s">
        <v>1207</v>
      </c>
      <c r="B24" s="684" t="s">
        <v>1210</v>
      </c>
      <c r="C24" s="641">
        <v>600000</v>
      </c>
      <c r="D24" s="43"/>
      <c r="E24" s="277"/>
      <c r="F24" s="279"/>
      <c r="G24" s="288"/>
      <c r="H24" s="192"/>
      <c r="I24" s="191"/>
      <c r="J24" s="192">
        <f t="shared" si="0"/>
        <v>0</v>
      </c>
      <c r="K24" s="193">
        <f t="shared" si="1"/>
        <v>0</v>
      </c>
      <c r="L24" s="351" t="s">
        <v>172</v>
      </c>
      <c r="M24" s="425" t="s">
        <v>99</v>
      </c>
    </row>
    <row r="25" spans="1:13" s="108" customFormat="1" ht="27.75" customHeight="1">
      <c r="A25" s="264" t="s">
        <v>1209</v>
      </c>
      <c r="B25" s="687" t="s">
        <v>1049</v>
      </c>
      <c r="C25" s="692">
        <v>550000</v>
      </c>
      <c r="D25" s="52"/>
      <c r="E25" s="689"/>
      <c r="F25" s="390"/>
      <c r="G25" s="391"/>
      <c r="H25" s="392"/>
      <c r="I25" s="393"/>
      <c r="J25" s="392">
        <f t="shared" si="0"/>
        <v>0</v>
      </c>
      <c r="K25" s="414">
        <f t="shared" si="1"/>
        <v>0</v>
      </c>
      <c r="L25" s="396" t="s">
        <v>170</v>
      </c>
      <c r="M25" s="435" t="s">
        <v>100</v>
      </c>
    </row>
    <row r="26" spans="1:13" s="108" customFormat="1" ht="27.75" customHeight="1">
      <c r="A26" s="264" t="s">
        <v>1211</v>
      </c>
      <c r="B26" s="687" t="s">
        <v>1046</v>
      </c>
      <c r="C26" s="692">
        <v>950000</v>
      </c>
      <c r="D26" s="52"/>
      <c r="E26" s="689"/>
      <c r="F26" s="390"/>
      <c r="G26" s="391"/>
      <c r="H26" s="392"/>
      <c r="I26" s="393"/>
      <c r="J26" s="392">
        <f t="shared" si="0"/>
        <v>0</v>
      </c>
      <c r="K26" s="414">
        <f t="shared" si="1"/>
        <v>0</v>
      </c>
      <c r="L26" s="396" t="s">
        <v>172</v>
      </c>
      <c r="M26" s="435" t="s">
        <v>101</v>
      </c>
    </row>
    <row r="27" spans="1:13" s="108" customFormat="1" ht="27.75" customHeight="1">
      <c r="A27" s="264" t="s">
        <v>1213</v>
      </c>
      <c r="B27" s="687" t="s">
        <v>1220</v>
      </c>
      <c r="C27" s="692">
        <v>300000</v>
      </c>
      <c r="D27" s="694"/>
      <c r="E27" s="689"/>
      <c r="F27" s="390"/>
      <c r="G27" s="391"/>
      <c r="H27" s="392"/>
      <c r="I27" s="393"/>
      <c r="J27" s="392">
        <f t="shared" si="0"/>
        <v>0</v>
      </c>
      <c r="K27" s="414">
        <f t="shared" si="1"/>
        <v>0</v>
      </c>
      <c r="L27" s="396" t="s">
        <v>102</v>
      </c>
      <c r="M27" s="435" t="s">
        <v>184</v>
      </c>
    </row>
    <row r="28" spans="1:13" s="108" customFormat="1" ht="27.75" customHeight="1">
      <c r="A28" s="264" t="s">
        <v>1215</v>
      </c>
      <c r="B28" s="687" t="s">
        <v>1047</v>
      </c>
      <c r="C28" s="692">
        <v>200000</v>
      </c>
      <c r="D28" s="52"/>
      <c r="E28" s="689"/>
      <c r="F28" s="390"/>
      <c r="G28" s="391"/>
      <c r="H28" s="392"/>
      <c r="I28" s="393"/>
      <c r="J28" s="392">
        <f t="shared" si="0"/>
        <v>0</v>
      </c>
      <c r="K28" s="414">
        <f t="shared" si="1"/>
        <v>0</v>
      </c>
      <c r="L28" s="396" t="s">
        <v>172</v>
      </c>
      <c r="M28" s="435" t="s">
        <v>103</v>
      </c>
    </row>
    <row r="29" spans="1:13" ht="27.75" customHeight="1">
      <c r="A29" s="251" t="s">
        <v>1217</v>
      </c>
      <c r="B29" s="684" t="s">
        <v>1050</v>
      </c>
      <c r="C29" s="641">
        <v>800000</v>
      </c>
      <c r="D29" s="43"/>
      <c r="E29" s="277"/>
      <c r="F29" s="279"/>
      <c r="G29" s="288"/>
      <c r="H29" s="192"/>
      <c r="I29" s="191"/>
      <c r="J29" s="192">
        <f t="shared" si="0"/>
        <v>0</v>
      </c>
      <c r="K29" s="193">
        <f t="shared" si="1"/>
        <v>0</v>
      </c>
      <c r="L29" s="351" t="s">
        <v>170</v>
      </c>
      <c r="M29" s="425"/>
    </row>
    <row r="30" spans="1:13" s="108" customFormat="1" ht="27.75" customHeight="1">
      <c r="A30" s="264" t="s">
        <v>1219</v>
      </c>
      <c r="B30" s="687" t="s">
        <v>781</v>
      </c>
      <c r="C30" s="692">
        <v>400000</v>
      </c>
      <c r="D30" s="52"/>
      <c r="E30" s="689"/>
      <c r="F30" s="390"/>
      <c r="G30" s="391"/>
      <c r="H30" s="392"/>
      <c r="I30" s="393"/>
      <c r="J30" s="392">
        <f>SUM(E30:H30)</f>
        <v>0</v>
      </c>
      <c r="K30" s="414">
        <f t="shared" si="1"/>
        <v>0</v>
      </c>
      <c r="L30" s="396" t="s">
        <v>170</v>
      </c>
      <c r="M30" s="435"/>
    </row>
    <row r="31" spans="1:13" ht="27.75" customHeight="1">
      <c r="A31" s="251" t="s">
        <v>1221</v>
      </c>
      <c r="B31" s="684" t="s">
        <v>1226</v>
      </c>
      <c r="C31" s="641">
        <v>800000</v>
      </c>
      <c r="D31" s="43"/>
      <c r="E31" s="277"/>
      <c r="F31" s="279"/>
      <c r="G31" s="288"/>
      <c r="H31" s="192"/>
      <c r="I31" s="191"/>
      <c r="J31" s="192">
        <f t="shared" si="0"/>
        <v>0</v>
      </c>
      <c r="K31" s="193">
        <f t="shared" si="1"/>
        <v>0</v>
      </c>
      <c r="L31" s="351" t="s">
        <v>170</v>
      </c>
      <c r="M31" s="425" t="s">
        <v>104</v>
      </c>
    </row>
    <row r="32" spans="1:13" ht="27.75" customHeight="1">
      <c r="A32" s="251" t="s">
        <v>1223</v>
      </c>
      <c r="B32" s="684" t="s">
        <v>1051</v>
      </c>
      <c r="C32" s="641">
        <v>900000</v>
      </c>
      <c r="D32" s="43"/>
      <c r="E32" s="277"/>
      <c r="F32" s="279"/>
      <c r="G32" s="288"/>
      <c r="H32" s="192"/>
      <c r="I32" s="191"/>
      <c r="J32" s="192">
        <f t="shared" si="0"/>
        <v>0</v>
      </c>
      <c r="K32" s="193">
        <f t="shared" si="1"/>
        <v>0</v>
      </c>
      <c r="L32" s="351" t="s">
        <v>172</v>
      </c>
      <c r="M32" s="425" t="s">
        <v>105</v>
      </c>
    </row>
    <row r="33" spans="1:13" ht="41.25" customHeight="1">
      <c r="A33" s="251" t="s">
        <v>1225</v>
      </c>
      <c r="B33" s="684" t="s">
        <v>782</v>
      </c>
      <c r="C33" s="641">
        <v>900000</v>
      </c>
      <c r="D33" s="288"/>
      <c r="E33" s="317"/>
      <c r="F33" s="279"/>
      <c r="G33" s="288"/>
      <c r="H33" s="192"/>
      <c r="I33" s="191"/>
      <c r="J33" s="192">
        <f t="shared" si="0"/>
        <v>0</v>
      </c>
      <c r="K33" s="193">
        <f t="shared" si="1"/>
        <v>0</v>
      </c>
      <c r="L33" s="351" t="s">
        <v>168</v>
      </c>
      <c r="M33" s="425" t="s">
        <v>106</v>
      </c>
    </row>
    <row r="34" spans="1:13" ht="27.75" customHeight="1">
      <c r="A34" s="251" t="s">
        <v>1227</v>
      </c>
      <c r="B34" s="684" t="s">
        <v>1048</v>
      </c>
      <c r="C34" s="641">
        <v>3455000</v>
      </c>
      <c r="D34" s="43"/>
      <c r="E34" s="277"/>
      <c r="F34" s="279"/>
      <c r="G34" s="288"/>
      <c r="H34" s="192"/>
      <c r="I34" s="191"/>
      <c r="J34" s="192">
        <f t="shared" si="0"/>
        <v>0</v>
      </c>
      <c r="K34" s="193">
        <f t="shared" si="1"/>
        <v>0</v>
      </c>
      <c r="L34" s="351" t="s">
        <v>173</v>
      </c>
      <c r="M34" s="427"/>
    </row>
    <row r="35" spans="1:13" ht="27.75" customHeight="1">
      <c r="A35" s="251" t="s">
        <v>1229</v>
      </c>
      <c r="B35" s="684" t="s">
        <v>1034</v>
      </c>
      <c r="C35" s="641">
        <v>500000</v>
      </c>
      <c r="D35" s="43"/>
      <c r="E35" s="277"/>
      <c r="F35" s="279">
        <v>0</v>
      </c>
      <c r="G35" s="288"/>
      <c r="H35" s="192"/>
      <c r="I35" s="191"/>
      <c r="J35" s="192">
        <f t="shared" si="0"/>
        <v>0</v>
      </c>
      <c r="K35" s="193">
        <f t="shared" si="1"/>
        <v>0</v>
      </c>
      <c r="L35" s="351" t="s">
        <v>173</v>
      </c>
      <c r="M35" s="427"/>
    </row>
    <row r="36" spans="1:13" ht="27.75" customHeight="1">
      <c r="A36" s="251" t="s">
        <v>1231</v>
      </c>
      <c r="B36" s="70" t="s">
        <v>1326</v>
      </c>
      <c r="C36" s="641">
        <v>37000</v>
      </c>
      <c r="D36" s="43"/>
      <c r="E36" s="277"/>
      <c r="F36" s="279">
        <v>0</v>
      </c>
      <c r="G36" s="288"/>
      <c r="H36" s="192"/>
      <c r="I36" s="191"/>
      <c r="J36" s="192">
        <f t="shared" si="0"/>
        <v>0</v>
      </c>
      <c r="K36" s="193">
        <f t="shared" si="1"/>
        <v>0</v>
      </c>
      <c r="L36" s="351" t="s">
        <v>173</v>
      </c>
      <c r="M36" s="685" t="e">
        <f>K36/H36</f>
        <v>#DIV/0!</v>
      </c>
    </row>
    <row r="37" spans="1:13" s="108" customFormat="1" ht="18.75" customHeight="1">
      <c r="A37" s="652"/>
      <c r="B37" s="643" t="s">
        <v>70</v>
      </c>
      <c r="C37" s="642">
        <f>SUM(C16:C36)</f>
        <v>30777000</v>
      </c>
      <c r="D37" s="644"/>
      <c r="E37" s="645">
        <f>SUM(E16:E36)</f>
        <v>0</v>
      </c>
      <c r="F37" s="646">
        <f>SUM(F16:F36)</f>
        <v>0</v>
      </c>
      <c r="G37" s="647">
        <f>SUM(G16:G36)</f>
        <v>0</v>
      </c>
      <c r="H37" s="648">
        <f>SUM(H16:H36)</f>
        <v>0</v>
      </c>
      <c r="I37" s="649"/>
      <c r="J37" s="648">
        <f>SUM(J16:J36)</f>
        <v>0</v>
      </c>
      <c r="K37" s="650">
        <f t="shared" si="1"/>
        <v>0</v>
      </c>
      <c r="L37" s="651"/>
      <c r="M37" s="686"/>
    </row>
    <row r="38" spans="1:13" ht="21.75" customHeight="1">
      <c r="A38" s="906" t="s">
        <v>1327</v>
      </c>
      <c r="B38" s="907"/>
      <c r="C38" s="673">
        <v>0</v>
      </c>
      <c r="D38" s="674"/>
      <c r="E38" s="675"/>
      <c r="F38" s="676"/>
      <c r="G38" s="677"/>
      <c r="H38" s="678"/>
      <c r="I38" s="679"/>
      <c r="J38" s="678"/>
      <c r="K38" s="680"/>
      <c r="L38" s="681"/>
      <c r="M38" s="682" t="s">
        <v>107</v>
      </c>
    </row>
    <row r="39" spans="1:13" s="104" customFormat="1" ht="27.75" customHeight="1">
      <c r="A39" s="258" t="s">
        <v>1299</v>
      </c>
      <c r="B39" s="687" t="s">
        <v>1037</v>
      </c>
      <c r="C39" s="688">
        <v>300000</v>
      </c>
      <c r="D39" s="52"/>
      <c r="E39" s="689"/>
      <c r="F39" s="390"/>
      <c r="G39" s="391"/>
      <c r="H39" s="392"/>
      <c r="I39" s="393"/>
      <c r="J39" s="392">
        <f>SUM(E39:H39)</f>
        <v>0</v>
      </c>
      <c r="K39" s="414">
        <f>J39/C39</f>
        <v>0</v>
      </c>
      <c r="L39" s="351" t="s">
        <v>170</v>
      </c>
      <c r="M39" s="425" t="s">
        <v>108</v>
      </c>
    </row>
    <row r="40" spans="1:13" ht="59.25" customHeight="1">
      <c r="A40" s="248" t="s">
        <v>1329</v>
      </c>
      <c r="B40" s="684" t="s">
        <v>1038</v>
      </c>
      <c r="C40" s="683">
        <v>2000000</v>
      </c>
      <c r="D40" s="43"/>
      <c r="E40" s="277"/>
      <c r="F40" s="279"/>
      <c r="G40" s="288"/>
      <c r="H40" s="192"/>
      <c r="I40" s="191"/>
      <c r="J40" s="192">
        <f aca="true" t="shared" si="2" ref="J40:J47">SUM(E40:H40)</f>
        <v>0</v>
      </c>
      <c r="K40" s="193">
        <f aca="true" t="shared" si="3" ref="K40:K48">J40/C40</f>
        <v>0</v>
      </c>
      <c r="L40" s="351" t="s">
        <v>170</v>
      </c>
      <c r="M40" s="425" t="s">
        <v>109</v>
      </c>
    </row>
    <row r="41" spans="1:13" ht="27.75" customHeight="1">
      <c r="A41" s="248" t="s">
        <v>1195</v>
      </c>
      <c r="B41" s="684" t="s">
        <v>1045</v>
      </c>
      <c r="C41" s="683">
        <v>200000</v>
      </c>
      <c r="D41" s="43"/>
      <c r="E41" s="277"/>
      <c r="F41" s="279"/>
      <c r="G41" s="288"/>
      <c r="H41" s="192"/>
      <c r="I41" s="191"/>
      <c r="J41" s="192">
        <f t="shared" si="2"/>
        <v>0</v>
      </c>
      <c r="K41" s="193">
        <f t="shared" si="3"/>
        <v>0</v>
      </c>
      <c r="L41" s="351" t="s">
        <v>170</v>
      </c>
      <c r="M41" s="425" t="s">
        <v>110</v>
      </c>
    </row>
    <row r="42" spans="1:13" ht="27.75" customHeight="1">
      <c r="A42" s="248" t="s">
        <v>1197</v>
      </c>
      <c r="B42" s="684" t="s">
        <v>1039</v>
      </c>
      <c r="C42" s="683">
        <v>300000</v>
      </c>
      <c r="D42" s="43"/>
      <c r="E42" s="277"/>
      <c r="F42" s="279"/>
      <c r="G42" s="288"/>
      <c r="H42" s="192"/>
      <c r="I42" s="191"/>
      <c r="J42" s="192">
        <f t="shared" si="2"/>
        <v>0</v>
      </c>
      <c r="K42" s="193">
        <f t="shared" si="3"/>
        <v>0</v>
      </c>
      <c r="L42" s="351" t="s">
        <v>170</v>
      </c>
      <c r="M42" s="425" t="s">
        <v>111</v>
      </c>
    </row>
    <row r="43" spans="1:13" ht="27.75" customHeight="1">
      <c r="A43" s="248" t="s">
        <v>1199</v>
      </c>
      <c r="B43" s="684" t="s">
        <v>1040</v>
      </c>
      <c r="C43" s="683">
        <v>900000</v>
      </c>
      <c r="D43" s="43"/>
      <c r="E43" s="277"/>
      <c r="F43" s="279"/>
      <c r="G43" s="164"/>
      <c r="H43" s="192"/>
      <c r="I43" s="191"/>
      <c r="J43" s="192">
        <f t="shared" si="2"/>
        <v>0</v>
      </c>
      <c r="K43" s="193">
        <f t="shared" si="3"/>
        <v>0</v>
      </c>
      <c r="L43" s="351" t="s">
        <v>174</v>
      </c>
      <c r="M43" s="434" t="e">
        <f>K43/H43</f>
        <v>#DIV/0!</v>
      </c>
    </row>
    <row r="44" spans="1:13" s="108" customFormat="1" ht="27.75" customHeight="1">
      <c r="A44" s="258" t="s">
        <v>1201</v>
      </c>
      <c r="B44" s="687" t="s">
        <v>1036</v>
      </c>
      <c r="C44" s="688">
        <v>400000</v>
      </c>
      <c r="D44" s="388"/>
      <c r="E44" s="690"/>
      <c r="F44" s="390"/>
      <c r="G44" s="391"/>
      <c r="H44" s="392"/>
      <c r="I44" s="393"/>
      <c r="J44" s="392">
        <f t="shared" si="2"/>
        <v>0</v>
      </c>
      <c r="K44" s="414">
        <f t="shared" si="3"/>
        <v>0</v>
      </c>
      <c r="L44" s="396" t="s">
        <v>170</v>
      </c>
      <c r="M44" s="691"/>
    </row>
    <row r="45" spans="1:13" ht="27.75" customHeight="1">
      <c r="A45" s="248" t="s">
        <v>1203</v>
      </c>
      <c r="B45" s="70" t="s">
        <v>1041</v>
      </c>
      <c r="C45" s="641">
        <v>2490000</v>
      </c>
      <c r="D45" s="287"/>
      <c r="E45" s="319"/>
      <c r="F45" s="279"/>
      <c r="G45" s="288"/>
      <c r="H45" s="192"/>
      <c r="I45" s="191"/>
      <c r="J45" s="192">
        <f t="shared" si="2"/>
        <v>0</v>
      </c>
      <c r="K45" s="193">
        <f t="shared" si="3"/>
        <v>0</v>
      </c>
      <c r="L45" s="351" t="s">
        <v>170</v>
      </c>
      <c r="M45" s="425" t="s">
        <v>112</v>
      </c>
    </row>
    <row r="46" spans="1:13" s="108" customFormat="1" ht="27.75" customHeight="1">
      <c r="A46" s="258" t="s">
        <v>1205</v>
      </c>
      <c r="B46" s="315" t="s">
        <v>1043</v>
      </c>
      <c r="C46" s="692">
        <v>500000</v>
      </c>
      <c r="D46" s="388"/>
      <c r="E46" s="690"/>
      <c r="F46" s="390"/>
      <c r="G46" s="391"/>
      <c r="H46" s="392"/>
      <c r="I46" s="393"/>
      <c r="J46" s="392"/>
      <c r="K46" s="414"/>
      <c r="L46" s="396"/>
      <c r="M46" s="435"/>
    </row>
    <row r="47" spans="1:13" s="108" customFormat="1" ht="27.75" customHeight="1">
      <c r="A47" s="258" t="s">
        <v>1207</v>
      </c>
      <c r="B47" s="315" t="s">
        <v>1336</v>
      </c>
      <c r="C47" s="692">
        <v>500000</v>
      </c>
      <c r="D47" s="388"/>
      <c r="E47" s="690"/>
      <c r="F47" s="390"/>
      <c r="G47" s="391"/>
      <c r="H47" s="392"/>
      <c r="I47" s="393"/>
      <c r="J47" s="392">
        <f t="shared" si="2"/>
        <v>0</v>
      </c>
      <c r="K47" s="414">
        <f t="shared" si="3"/>
        <v>0</v>
      </c>
      <c r="L47" s="396" t="s">
        <v>168</v>
      </c>
      <c r="M47" s="435" t="s">
        <v>113</v>
      </c>
    </row>
    <row r="48" spans="1:13" ht="16.5">
      <c r="A48" s="652"/>
      <c r="B48" s="643" t="s">
        <v>70</v>
      </c>
      <c r="C48" s="653">
        <f>SUM(C39:C47)</f>
        <v>7590000</v>
      </c>
      <c r="D48" s="654"/>
      <c r="E48" s="655">
        <f>SUM(E39:E47)</f>
        <v>0</v>
      </c>
      <c r="F48" s="656">
        <f>SUM(F39:F47)</f>
        <v>0</v>
      </c>
      <c r="G48" s="657">
        <f>SUM(G39:G47)</f>
        <v>0</v>
      </c>
      <c r="H48" s="658">
        <f>SUM(H39:H47)</f>
        <v>0</v>
      </c>
      <c r="I48" s="659"/>
      <c r="J48" s="658">
        <f>SUM(J39:J47)</f>
        <v>0</v>
      </c>
      <c r="K48" s="660">
        <f t="shared" si="3"/>
        <v>0</v>
      </c>
      <c r="L48" s="661"/>
      <c r="M48" s="662"/>
    </row>
    <row r="49" spans="1:13" ht="23.25" customHeight="1">
      <c r="A49" s="906" t="s">
        <v>1337</v>
      </c>
      <c r="B49" s="907"/>
      <c r="C49" s="673">
        <v>0</v>
      </c>
      <c r="D49" s="674"/>
      <c r="E49" s="675"/>
      <c r="F49" s="676"/>
      <c r="G49" s="677"/>
      <c r="H49" s="678"/>
      <c r="I49" s="679"/>
      <c r="J49" s="678"/>
      <c r="K49" s="680"/>
      <c r="L49" s="681"/>
      <c r="M49" s="682" t="s">
        <v>114</v>
      </c>
    </row>
    <row r="50" spans="1:13" ht="27.75" customHeight="1">
      <c r="A50" s="248" t="s">
        <v>1299</v>
      </c>
      <c r="B50" s="706" t="s">
        <v>1338</v>
      </c>
      <c r="C50" s="641">
        <v>11200000</v>
      </c>
      <c r="D50" s="49"/>
      <c r="E50" s="286"/>
      <c r="F50" s="278"/>
      <c r="G50" s="288"/>
      <c r="H50" s="281"/>
      <c r="I50" s="213"/>
      <c r="J50" s="214">
        <f>SUM(E50:H50)</f>
        <v>0</v>
      </c>
      <c r="K50" s="215">
        <f>J50/C50</f>
        <v>0</v>
      </c>
      <c r="L50" s="351" t="s">
        <v>197</v>
      </c>
      <c r="M50" s="425" t="s">
        <v>115</v>
      </c>
    </row>
    <row r="51" spans="1:13" ht="27.75" customHeight="1">
      <c r="A51" s="248" t="s">
        <v>1329</v>
      </c>
      <c r="B51" s="706" t="s">
        <v>1339</v>
      </c>
      <c r="C51" s="641">
        <v>2880000</v>
      </c>
      <c r="D51" s="43"/>
      <c r="E51" s="277"/>
      <c r="F51" s="278"/>
      <c r="G51" s="288"/>
      <c r="H51" s="281"/>
      <c r="I51" s="213"/>
      <c r="J51" s="214">
        <f aca="true" t="shared" si="4" ref="J51:J78">SUM(E51:H51)</f>
        <v>0</v>
      </c>
      <c r="K51" s="215">
        <f aca="true" t="shared" si="5" ref="K51:K87">J51/C51</f>
        <v>0</v>
      </c>
      <c r="L51" s="351" t="s">
        <v>1261</v>
      </c>
      <c r="M51" s="425" t="s">
        <v>116</v>
      </c>
    </row>
    <row r="52" spans="1:13" ht="27.75" customHeight="1">
      <c r="A52" s="248" t="s">
        <v>1195</v>
      </c>
      <c r="B52" s="707" t="s">
        <v>1340</v>
      </c>
      <c r="C52" s="641">
        <v>450000</v>
      </c>
      <c r="D52" s="43"/>
      <c r="E52" s="277"/>
      <c r="F52" s="278"/>
      <c r="G52" s="288"/>
      <c r="H52" s="281"/>
      <c r="I52" s="213"/>
      <c r="J52" s="214">
        <f t="shared" si="4"/>
        <v>0</v>
      </c>
      <c r="K52" s="215">
        <f t="shared" si="5"/>
        <v>0</v>
      </c>
      <c r="L52" s="351" t="s">
        <v>198</v>
      </c>
      <c r="M52" s="425" t="s">
        <v>117</v>
      </c>
    </row>
    <row r="53" spans="1:13" s="104" customFormat="1" ht="27.75" customHeight="1">
      <c r="A53" s="248" t="s">
        <v>1197</v>
      </c>
      <c r="B53" s="706" t="s">
        <v>1341</v>
      </c>
      <c r="C53" s="641">
        <v>2475000</v>
      </c>
      <c r="D53" s="43"/>
      <c r="E53" s="277"/>
      <c r="F53" s="278"/>
      <c r="G53" s="288"/>
      <c r="H53" s="281"/>
      <c r="I53" s="213"/>
      <c r="J53" s="214">
        <f t="shared" si="4"/>
        <v>0</v>
      </c>
      <c r="K53" s="215">
        <f t="shared" si="5"/>
        <v>0</v>
      </c>
      <c r="L53" s="351" t="s">
        <v>1261</v>
      </c>
      <c r="M53" s="425" t="s">
        <v>118</v>
      </c>
    </row>
    <row r="54" spans="1:13" ht="27.75" customHeight="1">
      <c r="A54" s="248" t="s">
        <v>1199</v>
      </c>
      <c r="B54" s="706" t="s">
        <v>1342</v>
      </c>
      <c r="C54" s="641">
        <v>15804000</v>
      </c>
      <c r="D54" s="43"/>
      <c r="E54" s="277"/>
      <c r="F54" s="278"/>
      <c r="G54" s="288"/>
      <c r="H54" s="281"/>
      <c r="I54" s="213"/>
      <c r="J54" s="214">
        <f t="shared" si="4"/>
        <v>0</v>
      </c>
      <c r="K54" s="215">
        <f t="shared" si="5"/>
        <v>0</v>
      </c>
      <c r="L54" s="351" t="s">
        <v>1264</v>
      </c>
      <c r="M54" s="425" t="s">
        <v>119</v>
      </c>
    </row>
    <row r="55" spans="1:13" s="102" customFormat="1" ht="27.75" customHeight="1">
      <c r="A55" s="248" t="s">
        <v>1201</v>
      </c>
      <c r="B55" s="708" t="s">
        <v>1343</v>
      </c>
      <c r="C55" s="641">
        <v>33000000</v>
      </c>
      <c r="D55" s="327"/>
      <c r="E55" s="328"/>
      <c r="F55" s="329"/>
      <c r="G55" s="288"/>
      <c r="H55" s="330"/>
      <c r="I55" s="331"/>
      <c r="J55" s="214">
        <f t="shared" si="4"/>
        <v>0</v>
      </c>
      <c r="K55" s="332">
        <f t="shared" si="5"/>
        <v>0</v>
      </c>
      <c r="L55" s="351" t="s">
        <v>1263</v>
      </c>
      <c r="M55" s="425" t="s">
        <v>120</v>
      </c>
    </row>
    <row r="56" spans="1:13" ht="27.75" customHeight="1">
      <c r="A56" s="248" t="s">
        <v>1203</v>
      </c>
      <c r="B56" s="707" t="s">
        <v>1345</v>
      </c>
      <c r="C56" s="641">
        <v>690000</v>
      </c>
      <c r="D56" s="43"/>
      <c r="E56" s="277"/>
      <c r="F56" s="278"/>
      <c r="G56" s="288"/>
      <c r="H56" s="281"/>
      <c r="I56" s="213"/>
      <c r="J56" s="214">
        <f t="shared" si="4"/>
        <v>0</v>
      </c>
      <c r="K56" s="215">
        <f t="shared" si="5"/>
        <v>0</v>
      </c>
      <c r="L56" s="351" t="s">
        <v>199</v>
      </c>
      <c r="M56" s="425"/>
    </row>
    <row r="57" spans="1:13" ht="27.75" customHeight="1">
      <c r="A57" s="248" t="s">
        <v>1205</v>
      </c>
      <c r="B57" s="707" t="s">
        <v>1346</v>
      </c>
      <c r="C57" s="641">
        <v>600000</v>
      </c>
      <c r="D57" s="43"/>
      <c r="E57" s="277"/>
      <c r="F57" s="279"/>
      <c r="G57" s="288"/>
      <c r="H57" s="192"/>
      <c r="I57" s="191"/>
      <c r="J57" s="214">
        <f t="shared" si="4"/>
        <v>0</v>
      </c>
      <c r="K57" s="215">
        <f t="shared" si="5"/>
        <v>0</v>
      </c>
      <c r="L57" s="351" t="s">
        <v>199</v>
      </c>
      <c r="M57" s="695" t="s">
        <v>121</v>
      </c>
    </row>
    <row r="58" spans="1:13" ht="27.75" customHeight="1">
      <c r="A58" s="248" t="s">
        <v>1207</v>
      </c>
      <c r="B58" s="706" t="s">
        <v>1347</v>
      </c>
      <c r="C58" s="641">
        <v>500000</v>
      </c>
      <c r="D58" s="43"/>
      <c r="E58" s="277"/>
      <c r="F58" s="279"/>
      <c r="G58" s="288"/>
      <c r="H58" s="192"/>
      <c r="I58" s="191"/>
      <c r="J58" s="214">
        <f t="shared" si="4"/>
        <v>0</v>
      </c>
      <c r="K58" s="215">
        <f t="shared" si="5"/>
        <v>0</v>
      </c>
      <c r="L58" s="351" t="s">
        <v>199</v>
      </c>
      <c r="M58" s="425"/>
    </row>
    <row r="59" spans="1:13" ht="27.75" customHeight="1">
      <c r="A59" s="259" t="s">
        <v>1211</v>
      </c>
      <c r="B59" s="696" t="s">
        <v>783</v>
      </c>
      <c r="C59" s="641">
        <v>2400000</v>
      </c>
      <c r="D59" s="43"/>
      <c r="E59" s="277"/>
      <c r="F59" s="279"/>
      <c r="G59" s="288"/>
      <c r="H59" s="192"/>
      <c r="I59" s="191"/>
      <c r="J59" s="214">
        <f t="shared" si="4"/>
        <v>0</v>
      </c>
      <c r="K59" s="215">
        <f t="shared" si="5"/>
        <v>0</v>
      </c>
      <c r="L59" s="351" t="s">
        <v>200</v>
      </c>
      <c r="M59" s="425" t="s">
        <v>123</v>
      </c>
    </row>
    <row r="60" spans="1:13" ht="27.75" customHeight="1">
      <c r="A60" s="259" t="s">
        <v>1213</v>
      </c>
      <c r="B60" s="697" t="s">
        <v>784</v>
      </c>
      <c r="C60" s="641">
        <v>1000000</v>
      </c>
      <c r="D60" s="43"/>
      <c r="E60" s="277"/>
      <c r="F60" s="279"/>
      <c r="G60" s="288"/>
      <c r="H60" s="192"/>
      <c r="I60" s="191"/>
      <c r="J60" s="214">
        <f t="shared" si="4"/>
        <v>0</v>
      </c>
      <c r="K60" s="215">
        <f t="shared" si="5"/>
        <v>0</v>
      </c>
      <c r="L60" s="444" t="s">
        <v>201</v>
      </c>
      <c r="M60" s="425" t="s">
        <v>124</v>
      </c>
    </row>
    <row r="61" spans="1:13" ht="46.5" customHeight="1">
      <c r="A61" s="259" t="s">
        <v>1217</v>
      </c>
      <c r="B61" s="697" t="s">
        <v>675</v>
      </c>
      <c r="C61" s="641">
        <v>4752000</v>
      </c>
      <c r="D61" s="43"/>
      <c r="E61" s="277"/>
      <c r="F61" s="279"/>
      <c r="G61" s="288"/>
      <c r="H61" s="192"/>
      <c r="I61" s="191"/>
      <c r="J61" s="214">
        <f t="shared" si="4"/>
        <v>0</v>
      </c>
      <c r="K61" s="215">
        <f t="shared" si="5"/>
        <v>0</v>
      </c>
      <c r="L61" s="444" t="s">
        <v>201</v>
      </c>
      <c r="M61" s="433" t="s">
        <v>126</v>
      </c>
    </row>
    <row r="62" spans="1:13" ht="29.25" customHeight="1">
      <c r="A62" s="259" t="s">
        <v>1219</v>
      </c>
      <c r="B62" s="697" t="s">
        <v>787</v>
      </c>
      <c r="C62" s="641">
        <v>2955000</v>
      </c>
      <c r="D62" s="43"/>
      <c r="E62" s="277"/>
      <c r="F62" s="279"/>
      <c r="G62" s="288"/>
      <c r="H62" s="192"/>
      <c r="I62" s="191"/>
      <c r="J62" s="214">
        <f t="shared" si="4"/>
        <v>0</v>
      </c>
      <c r="K62" s="215">
        <f t="shared" si="5"/>
        <v>0</v>
      </c>
      <c r="L62" s="444" t="s">
        <v>201</v>
      </c>
      <c r="M62" s="425" t="s">
        <v>127</v>
      </c>
    </row>
    <row r="63" spans="1:13" ht="28.5" customHeight="1">
      <c r="A63" s="259" t="s">
        <v>1221</v>
      </c>
      <c r="B63" s="697" t="s">
        <v>785</v>
      </c>
      <c r="C63" s="641">
        <v>3067000</v>
      </c>
      <c r="D63" s="43"/>
      <c r="E63" s="277"/>
      <c r="F63" s="279"/>
      <c r="G63" s="288"/>
      <c r="H63" s="192"/>
      <c r="I63" s="191"/>
      <c r="J63" s="214">
        <f t="shared" si="4"/>
        <v>0</v>
      </c>
      <c r="K63" s="215">
        <f t="shared" si="5"/>
        <v>0</v>
      </c>
      <c r="L63" s="444" t="s">
        <v>202</v>
      </c>
      <c r="M63" s="425" t="s">
        <v>128</v>
      </c>
    </row>
    <row r="64" spans="1:13" ht="24.75" customHeight="1">
      <c r="A64" s="259" t="s">
        <v>1223</v>
      </c>
      <c r="B64" s="697" t="s">
        <v>786</v>
      </c>
      <c r="C64" s="641">
        <v>250000</v>
      </c>
      <c r="D64" s="43"/>
      <c r="E64" s="277"/>
      <c r="F64" s="279"/>
      <c r="G64" s="288"/>
      <c r="H64" s="192"/>
      <c r="I64" s="191"/>
      <c r="J64" s="214">
        <f t="shared" si="4"/>
        <v>0</v>
      </c>
      <c r="K64" s="215">
        <f t="shared" si="5"/>
        <v>0</v>
      </c>
      <c r="L64" s="351" t="s">
        <v>193</v>
      </c>
      <c r="M64" s="425" t="s">
        <v>129</v>
      </c>
    </row>
    <row r="65" spans="1:13" ht="33" customHeight="1">
      <c r="A65" s="259" t="s">
        <v>1225</v>
      </c>
      <c r="B65" s="698" t="s">
        <v>788</v>
      </c>
      <c r="C65" s="641">
        <v>216000</v>
      </c>
      <c r="D65" s="43"/>
      <c r="E65" s="277"/>
      <c r="F65" s="279"/>
      <c r="G65" s="288"/>
      <c r="H65" s="192"/>
      <c r="I65" s="191"/>
      <c r="J65" s="214">
        <f t="shared" si="4"/>
        <v>0</v>
      </c>
      <c r="K65" s="215">
        <f t="shared" si="5"/>
        <v>0</v>
      </c>
      <c r="L65" s="351" t="s">
        <v>1263</v>
      </c>
      <c r="M65" s="425"/>
    </row>
    <row r="66" spans="1:13" ht="30" customHeight="1">
      <c r="A66" s="259" t="s">
        <v>1227</v>
      </c>
      <c r="B66" s="358" t="s">
        <v>789</v>
      </c>
      <c r="C66" s="641">
        <v>700000</v>
      </c>
      <c r="D66" s="49"/>
      <c r="E66" s="286"/>
      <c r="F66" s="279"/>
      <c r="G66" s="288"/>
      <c r="H66" s="192"/>
      <c r="I66" s="191"/>
      <c r="J66" s="214">
        <f t="shared" si="4"/>
        <v>0</v>
      </c>
      <c r="K66" s="215">
        <f t="shared" si="5"/>
        <v>0</v>
      </c>
      <c r="L66" s="444" t="s">
        <v>201</v>
      </c>
      <c r="M66" s="425" t="s">
        <v>130</v>
      </c>
    </row>
    <row r="67" spans="1:13" ht="29.25" customHeight="1">
      <c r="A67" s="259" t="s">
        <v>1229</v>
      </c>
      <c r="B67" s="697" t="s">
        <v>790</v>
      </c>
      <c r="C67" s="641">
        <v>700000</v>
      </c>
      <c r="D67" s="49"/>
      <c r="E67" s="286"/>
      <c r="F67" s="279"/>
      <c r="G67" s="288"/>
      <c r="H67" s="192"/>
      <c r="I67" s="191"/>
      <c r="J67" s="214">
        <f t="shared" si="4"/>
        <v>0</v>
      </c>
      <c r="K67" s="215">
        <f t="shared" si="5"/>
        <v>0</v>
      </c>
      <c r="L67" s="444" t="s">
        <v>201</v>
      </c>
      <c r="M67" s="425" t="s">
        <v>131</v>
      </c>
    </row>
    <row r="68" spans="1:13" ht="32.25" customHeight="1">
      <c r="A68" s="259" t="s">
        <v>1231</v>
      </c>
      <c r="B68" s="358" t="s">
        <v>791</v>
      </c>
      <c r="C68" s="641">
        <v>1000000</v>
      </c>
      <c r="D68" s="43"/>
      <c r="E68" s="277"/>
      <c r="F68" s="279"/>
      <c r="G68" s="288"/>
      <c r="H68" s="192"/>
      <c r="I68" s="191"/>
      <c r="J68" s="214">
        <f t="shared" si="4"/>
        <v>0</v>
      </c>
      <c r="K68" s="215">
        <f t="shared" si="5"/>
        <v>0</v>
      </c>
      <c r="L68" s="444" t="s">
        <v>201</v>
      </c>
      <c r="M68" s="425" t="s">
        <v>132</v>
      </c>
    </row>
    <row r="69" spans="1:13" ht="33.75" customHeight="1">
      <c r="A69" s="259" t="s">
        <v>1233</v>
      </c>
      <c r="B69" s="697" t="s">
        <v>792</v>
      </c>
      <c r="C69" s="641">
        <v>1800000</v>
      </c>
      <c r="D69" s="49"/>
      <c r="E69" s="286"/>
      <c r="F69" s="279"/>
      <c r="G69" s="288"/>
      <c r="H69" s="192"/>
      <c r="I69" s="191"/>
      <c r="J69" s="214">
        <f t="shared" si="4"/>
        <v>0</v>
      </c>
      <c r="K69" s="215">
        <f t="shared" si="5"/>
        <v>0</v>
      </c>
      <c r="L69" s="358" t="s">
        <v>203</v>
      </c>
      <c r="M69" s="425" t="s">
        <v>133</v>
      </c>
    </row>
    <row r="70" spans="1:13" ht="30.75" customHeight="1">
      <c r="A70" s="260" t="s">
        <v>1071</v>
      </c>
      <c r="B70" s="697" t="s">
        <v>793</v>
      </c>
      <c r="C70" s="641">
        <v>6750000</v>
      </c>
      <c r="D70" s="93"/>
      <c r="E70" s="333"/>
      <c r="F70" s="280"/>
      <c r="G70" s="369"/>
      <c r="H70" s="196"/>
      <c r="I70" s="195"/>
      <c r="J70" s="218">
        <f t="shared" si="4"/>
        <v>0</v>
      </c>
      <c r="K70" s="219">
        <f t="shared" si="5"/>
        <v>0</v>
      </c>
      <c r="L70" s="359" t="s">
        <v>1263</v>
      </c>
      <c r="M70" s="433"/>
    </row>
    <row r="71" spans="1:13" ht="28.5" customHeight="1">
      <c r="A71" s="259" t="s">
        <v>1079</v>
      </c>
      <c r="B71" s="68" t="s">
        <v>1368</v>
      </c>
      <c r="C71" s="641">
        <v>226000</v>
      </c>
      <c r="D71" s="288"/>
      <c r="E71" s="317"/>
      <c r="F71" s="279"/>
      <c r="G71" s="288"/>
      <c r="H71" s="192"/>
      <c r="I71" s="191"/>
      <c r="J71" s="214">
        <f t="shared" si="4"/>
        <v>0</v>
      </c>
      <c r="K71" s="215">
        <f t="shared" si="5"/>
        <v>0</v>
      </c>
      <c r="L71" s="445" t="s">
        <v>205</v>
      </c>
      <c r="M71" s="426"/>
    </row>
    <row r="72" spans="1:13" ht="24.75" customHeight="1">
      <c r="A72" s="259" t="s">
        <v>1098</v>
      </c>
      <c r="B72" s="68" t="s">
        <v>1382</v>
      </c>
      <c r="C72" s="641">
        <v>1300000</v>
      </c>
      <c r="D72" s="45"/>
      <c r="E72" s="284"/>
      <c r="F72" s="279"/>
      <c r="G72" s="288"/>
      <c r="H72" s="192"/>
      <c r="I72" s="191"/>
      <c r="J72" s="214">
        <f>SUM(E72:H72)</f>
        <v>0</v>
      </c>
      <c r="K72" s="215">
        <f>J72/C72</f>
        <v>0</v>
      </c>
      <c r="L72" s="351" t="s">
        <v>1263</v>
      </c>
      <c r="M72" s="425" t="s">
        <v>140</v>
      </c>
    </row>
    <row r="73" spans="1:13" ht="24.75" customHeight="1">
      <c r="A73" s="259" t="s">
        <v>1100</v>
      </c>
      <c r="B73" s="68" t="s">
        <v>1383</v>
      </c>
      <c r="C73" s="641">
        <v>950000</v>
      </c>
      <c r="D73" s="45"/>
      <c r="E73" s="284"/>
      <c r="F73" s="279"/>
      <c r="G73" s="288"/>
      <c r="H73" s="192"/>
      <c r="I73" s="191"/>
      <c r="J73" s="214">
        <f>SUM(E73:H73)</f>
        <v>0</v>
      </c>
      <c r="K73" s="215">
        <f>J73/C73</f>
        <v>0</v>
      </c>
      <c r="L73" s="351" t="s">
        <v>1275</v>
      </c>
      <c r="M73" s="427" t="s">
        <v>141</v>
      </c>
    </row>
    <row r="74" spans="1:13" ht="24.75" customHeight="1">
      <c r="A74" s="259"/>
      <c r="B74" s="68" t="s">
        <v>796</v>
      </c>
      <c r="C74" s="641">
        <v>400000</v>
      </c>
      <c r="D74" s="703"/>
      <c r="E74" s="703"/>
      <c r="F74" s="279"/>
      <c r="G74" s="278"/>
      <c r="H74" s="699"/>
      <c r="I74" s="699"/>
      <c r="J74" s="700"/>
      <c r="K74" s="701"/>
      <c r="L74" s="702"/>
      <c r="M74" s="704"/>
    </row>
    <row r="75" spans="1:14" ht="28.5">
      <c r="A75" s="259" t="s">
        <v>1073</v>
      </c>
      <c r="B75" s="68" t="s">
        <v>1348</v>
      </c>
      <c r="C75" s="641">
        <v>320000</v>
      </c>
      <c r="N75" s="6">
        <v>1000</v>
      </c>
    </row>
    <row r="76" spans="1:13" ht="21" customHeight="1">
      <c r="A76" s="259" t="s">
        <v>1083</v>
      </c>
      <c r="B76" s="68" t="s">
        <v>1371</v>
      </c>
      <c r="C76" s="641">
        <v>295000</v>
      </c>
      <c r="D76" s="288"/>
      <c r="E76" s="317"/>
      <c r="F76" s="279"/>
      <c r="G76" s="288"/>
      <c r="H76" s="192"/>
      <c r="I76" s="191"/>
      <c r="J76" s="214">
        <f t="shared" si="4"/>
        <v>0</v>
      </c>
      <c r="K76" s="215">
        <f t="shared" si="5"/>
        <v>0</v>
      </c>
      <c r="L76" s="351" t="s">
        <v>193</v>
      </c>
      <c r="M76" s="427"/>
    </row>
    <row r="77" spans="1:13" ht="30" customHeight="1">
      <c r="A77" s="259" t="s">
        <v>1085</v>
      </c>
      <c r="B77" s="70" t="s">
        <v>1358</v>
      </c>
      <c r="C77" s="641">
        <v>460000</v>
      </c>
      <c r="D77" s="288"/>
      <c r="E77" s="317"/>
      <c r="F77" s="279"/>
      <c r="G77" s="288"/>
      <c r="H77" s="192"/>
      <c r="I77" s="191"/>
      <c r="J77" s="214">
        <f t="shared" si="4"/>
        <v>0</v>
      </c>
      <c r="K77" s="215">
        <f t="shared" si="5"/>
        <v>0</v>
      </c>
      <c r="L77" s="358" t="s">
        <v>206</v>
      </c>
      <c r="M77" s="425" t="s">
        <v>134</v>
      </c>
    </row>
    <row r="78" spans="1:13" ht="30" customHeight="1">
      <c r="A78" s="259" t="s">
        <v>1086</v>
      </c>
      <c r="B78" s="70" t="s">
        <v>1373</v>
      </c>
      <c r="C78" s="641">
        <v>701000</v>
      </c>
      <c r="D78" s="288"/>
      <c r="E78" s="317"/>
      <c r="F78" s="279"/>
      <c r="G78" s="288"/>
      <c r="H78" s="192"/>
      <c r="I78" s="191"/>
      <c r="J78" s="214">
        <f t="shared" si="4"/>
        <v>0</v>
      </c>
      <c r="K78" s="215">
        <f t="shared" si="5"/>
        <v>0</v>
      </c>
      <c r="L78" s="351" t="s">
        <v>1263</v>
      </c>
      <c r="M78" s="431" t="e">
        <f>K78/H78</f>
        <v>#DIV/0!</v>
      </c>
    </row>
    <row r="79" spans="1:13" ht="30" customHeight="1">
      <c r="A79" s="259"/>
      <c r="B79" s="70" t="s">
        <v>805</v>
      </c>
      <c r="C79" s="641">
        <v>88000</v>
      </c>
      <c r="D79" s="288"/>
      <c r="E79" s="317"/>
      <c r="F79" s="279"/>
      <c r="G79" s="288"/>
      <c r="H79" s="192"/>
      <c r="I79" s="191"/>
      <c r="J79" s="214"/>
      <c r="K79" s="215"/>
      <c r="L79" s="351"/>
      <c r="M79" s="434"/>
    </row>
    <row r="80" spans="1:13" s="104" customFormat="1" ht="30" customHeight="1">
      <c r="A80" s="259" t="s">
        <v>1096</v>
      </c>
      <c r="B80" s="68" t="s">
        <v>1380</v>
      </c>
      <c r="C80" s="641">
        <v>30000</v>
      </c>
      <c r="D80" s="44"/>
      <c r="E80" s="283"/>
      <c r="F80" s="279"/>
      <c r="G80" s="288"/>
      <c r="H80" s="192"/>
      <c r="I80" s="191"/>
      <c r="J80" s="214">
        <f>SUM(E80:H80)</f>
        <v>0</v>
      </c>
      <c r="K80" s="215">
        <f>J80/C80</f>
        <v>0</v>
      </c>
      <c r="L80" s="351" t="s">
        <v>1274</v>
      </c>
      <c r="M80" s="425" t="s">
        <v>139</v>
      </c>
    </row>
    <row r="81" spans="1:13" ht="24.75" customHeight="1">
      <c r="A81" s="104"/>
      <c r="B81" s="70" t="s">
        <v>801</v>
      </c>
      <c r="C81" s="641">
        <v>36000</v>
      </c>
      <c r="D81" s="287"/>
      <c r="E81" s="319"/>
      <c r="F81" s="279"/>
      <c r="G81" s="288"/>
      <c r="H81" s="192"/>
      <c r="I81" s="191"/>
      <c r="J81" s="214">
        <f>SUM(E81:H81)</f>
        <v>0</v>
      </c>
      <c r="K81" s="215">
        <f>J81/C82</f>
        <v>0</v>
      </c>
      <c r="L81" s="351" t="s">
        <v>1275</v>
      </c>
      <c r="M81" s="425" t="s">
        <v>142</v>
      </c>
    </row>
    <row r="82" spans="1:13" s="104" customFormat="1" ht="33.75" customHeight="1">
      <c r="A82" s="259" t="s">
        <v>1102</v>
      </c>
      <c r="B82" s="70" t="s">
        <v>795</v>
      </c>
      <c r="C82" s="641">
        <v>36000</v>
      </c>
      <c r="D82" s="43"/>
      <c r="E82" s="277"/>
      <c r="F82" s="279"/>
      <c r="G82" s="288"/>
      <c r="H82" s="192"/>
      <c r="I82" s="191"/>
      <c r="J82" s="214">
        <f>SUM(E82:H82)</f>
        <v>0</v>
      </c>
      <c r="K82" s="215" t="e">
        <f>J82/#REF!</f>
        <v>#REF!</v>
      </c>
      <c r="L82" s="351" t="s">
        <v>1263</v>
      </c>
      <c r="M82" s="425"/>
    </row>
    <row r="83" spans="1:13" ht="24.75" customHeight="1">
      <c r="A83" s="104"/>
      <c r="B83" s="70" t="s">
        <v>803</v>
      </c>
      <c r="C83" s="641">
        <v>1600000</v>
      </c>
      <c r="D83" s="287"/>
      <c r="E83" s="319"/>
      <c r="F83" s="279"/>
      <c r="G83" s="288"/>
      <c r="H83" s="192"/>
      <c r="I83" s="191"/>
      <c r="J83" s="214"/>
      <c r="K83" s="215"/>
      <c r="L83" s="351"/>
      <c r="M83" s="425"/>
    </row>
    <row r="84" spans="1:13" ht="30" customHeight="1">
      <c r="A84" s="259" t="s">
        <v>1090</v>
      </c>
      <c r="B84" s="70" t="s">
        <v>1375</v>
      </c>
      <c r="C84" s="641">
        <v>535000</v>
      </c>
      <c r="D84" s="288"/>
      <c r="E84" s="317"/>
      <c r="F84" s="279"/>
      <c r="G84" s="288"/>
      <c r="H84" s="192"/>
      <c r="I84" s="191"/>
      <c r="J84" s="214">
        <f>SUM(E84:H84)</f>
        <v>0</v>
      </c>
      <c r="K84" s="215">
        <f>J84/C84</f>
        <v>0</v>
      </c>
      <c r="L84" s="358" t="s">
        <v>1267</v>
      </c>
      <c r="M84" s="425" t="s">
        <v>136</v>
      </c>
    </row>
    <row r="85" spans="1:3" ht="32.25" customHeight="1">
      <c r="A85" s="259"/>
      <c r="B85" s="68" t="s">
        <v>799</v>
      </c>
      <c r="C85" s="641">
        <v>110000</v>
      </c>
    </row>
    <row r="86" spans="1:13" ht="30" customHeight="1">
      <c r="A86" s="248" t="s">
        <v>1211</v>
      </c>
      <c r="B86" s="70" t="s">
        <v>797</v>
      </c>
      <c r="C86" s="641">
        <v>145000</v>
      </c>
      <c r="D86" s="288"/>
      <c r="E86" s="317"/>
      <c r="F86" s="279"/>
      <c r="G86" s="164"/>
      <c r="H86" s="192"/>
      <c r="I86" s="191"/>
      <c r="J86" s="214">
        <f>SUM(E86:H86)</f>
        <v>0</v>
      </c>
      <c r="K86" s="228">
        <f>J86/C86</f>
        <v>0</v>
      </c>
      <c r="L86" s="351" t="s">
        <v>135</v>
      </c>
      <c r="M86" s="426" t="s">
        <v>85</v>
      </c>
    </row>
    <row r="87" spans="1:13" ht="24" customHeight="1">
      <c r="A87" s="295"/>
      <c r="B87" s="296" t="s">
        <v>70</v>
      </c>
      <c r="C87" s="705">
        <f>SUM(C49:C86)</f>
        <v>100421000</v>
      </c>
      <c r="D87" s="335"/>
      <c r="E87" s="336">
        <f>SUM(E50:E82)</f>
        <v>0</v>
      </c>
      <c r="F87" s="337">
        <f>SUM(F50:F82)</f>
        <v>0</v>
      </c>
      <c r="G87" s="360">
        <f>SUM(G50:G82)</f>
        <v>0</v>
      </c>
      <c r="H87" s="338">
        <f>SUM(H50:H82)</f>
        <v>0</v>
      </c>
      <c r="I87" s="339"/>
      <c r="J87" s="340">
        <f>SUM(J50:J82)</f>
        <v>0</v>
      </c>
      <c r="K87" s="341">
        <f t="shared" si="5"/>
        <v>0</v>
      </c>
      <c r="L87" s="355"/>
      <c r="M87" s="342"/>
    </row>
    <row r="88" spans="1:13" ht="20.25" customHeight="1">
      <c r="A88" s="302"/>
      <c r="B88" s="303" t="s">
        <v>1386</v>
      </c>
      <c r="C88" s="640">
        <v>0</v>
      </c>
      <c r="D88" s="307"/>
      <c r="E88" s="325"/>
      <c r="F88" s="343"/>
      <c r="G88" s="361"/>
      <c r="H88" s="299"/>
      <c r="I88" s="300"/>
      <c r="J88" s="299"/>
      <c r="K88" s="301"/>
      <c r="L88" s="357"/>
      <c r="M88" s="344"/>
    </row>
    <row r="89" spans="1:13" ht="25.5" customHeight="1">
      <c r="A89" s="248" t="s">
        <v>1299</v>
      </c>
      <c r="B89" s="711" t="s">
        <v>806</v>
      </c>
      <c r="C89" s="641">
        <v>4686000</v>
      </c>
      <c r="D89" s="43"/>
      <c r="E89" s="277"/>
      <c r="F89" s="278"/>
      <c r="G89" s="288"/>
      <c r="H89" s="214"/>
      <c r="I89" s="226"/>
      <c r="J89" s="214">
        <f>SUM(E89:H89)</f>
        <v>0</v>
      </c>
      <c r="K89" s="228">
        <f aca="true" t="shared" si="6" ref="K89:K94">J89/C89</f>
        <v>0</v>
      </c>
      <c r="L89" s="351" t="s">
        <v>93</v>
      </c>
      <c r="M89" s="425" t="s">
        <v>143</v>
      </c>
    </row>
    <row r="90" spans="1:13" ht="30.75" customHeight="1">
      <c r="A90" s="248" t="s">
        <v>1193</v>
      </c>
      <c r="B90" s="684" t="s">
        <v>807</v>
      </c>
      <c r="C90" s="641">
        <v>44794000</v>
      </c>
      <c r="D90" s="43"/>
      <c r="E90" s="277"/>
      <c r="F90" s="278"/>
      <c r="G90" s="288"/>
      <c r="H90" s="281"/>
      <c r="I90" s="213"/>
      <c r="J90" s="214">
        <f aca="true" t="shared" si="7" ref="J90:J120">SUM(E90:H90)</f>
        <v>0</v>
      </c>
      <c r="K90" s="228">
        <f t="shared" si="6"/>
        <v>0</v>
      </c>
      <c r="L90" s="351" t="s">
        <v>170</v>
      </c>
      <c r="M90" s="425" t="s">
        <v>144</v>
      </c>
    </row>
    <row r="91" spans="1:13" s="104" customFormat="1" ht="49.5" customHeight="1">
      <c r="A91" s="248" t="s">
        <v>1195</v>
      </c>
      <c r="B91" s="684" t="s">
        <v>808</v>
      </c>
      <c r="C91" s="641">
        <v>5468000</v>
      </c>
      <c r="D91" s="43"/>
      <c r="E91" s="277"/>
      <c r="F91" s="278"/>
      <c r="G91" s="288"/>
      <c r="H91" s="281"/>
      <c r="I91" s="213"/>
      <c r="J91" s="214">
        <f t="shared" si="7"/>
        <v>0</v>
      </c>
      <c r="K91" s="228">
        <f t="shared" si="6"/>
        <v>0</v>
      </c>
      <c r="L91" s="351" t="s">
        <v>178</v>
      </c>
      <c r="M91" s="425" t="s">
        <v>145</v>
      </c>
    </row>
    <row r="92" spans="1:13" ht="30.75" customHeight="1">
      <c r="A92" s="248" t="s">
        <v>1197</v>
      </c>
      <c r="B92" s="684" t="s">
        <v>809</v>
      </c>
      <c r="C92" s="641">
        <v>338000</v>
      </c>
      <c r="D92" s="43"/>
      <c r="E92" s="277"/>
      <c r="F92" s="278"/>
      <c r="G92" s="288"/>
      <c r="H92" s="281"/>
      <c r="I92" s="213"/>
      <c r="J92" s="214">
        <f t="shared" si="7"/>
        <v>0</v>
      </c>
      <c r="K92" s="228">
        <f t="shared" si="6"/>
        <v>0</v>
      </c>
      <c r="L92" s="351" t="s">
        <v>172</v>
      </c>
      <c r="M92" s="425" t="s">
        <v>146</v>
      </c>
    </row>
    <row r="93" spans="1:13" ht="24.75" customHeight="1">
      <c r="A93" s="248" t="s">
        <v>1199</v>
      </c>
      <c r="B93" s="684" t="s">
        <v>810</v>
      </c>
      <c r="C93" s="641">
        <v>3600000</v>
      </c>
      <c r="D93" s="43"/>
      <c r="E93" s="277"/>
      <c r="F93" s="278"/>
      <c r="G93" s="288"/>
      <c r="H93" s="281"/>
      <c r="I93" s="213"/>
      <c r="J93" s="214">
        <f t="shared" si="7"/>
        <v>0</v>
      </c>
      <c r="K93" s="228">
        <f t="shared" si="6"/>
        <v>0</v>
      </c>
      <c r="L93" s="351" t="s">
        <v>172</v>
      </c>
      <c r="M93" s="426" t="s">
        <v>147</v>
      </c>
    </row>
    <row r="94" spans="1:13" ht="30.75" customHeight="1">
      <c r="A94" s="248" t="s">
        <v>1201</v>
      </c>
      <c r="B94" s="684" t="s">
        <v>811</v>
      </c>
      <c r="C94" s="641">
        <v>1300000</v>
      </c>
      <c r="D94" s="43"/>
      <c r="E94" s="277"/>
      <c r="F94" s="278"/>
      <c r="G94" s="288"/>
      <c r="H94" s="281"/>
      <c r="I94" s="213"/>
      <c r="J94" s="214">
        <f t="shared" si="7"/>
        <v>0</v>
      </c>
      <c r="K94" s="228">
        <f t="shared" si="6"/>
        <v>0</v>
      </c>
      <c r="L94" s="351" t="s">
        <v>170</v>
      </c>
      <c r="M94" s="425"/>
    </row>
    <row r="95" spans="1:13" ht="30.75" customHeight="1">
      <c r="A95" s="248" t="s">
        <v>1203</v>
      </c>
      <c r="B95" s="684" t="s">
        <v>839</v>
      </c>
      <c r="C95" s="641">
        <v>1600000</v>
      </c>
      <c r="D95" s="43"/>
      <c r="E95" s="277"/>
      <c r="F95" s="278"/>
      <c r="G95" s="288"/>
      <c r="H95" s="281"/>
      <c r="I95" s="213"/>
      <c r="J95" s="214"/>
      <c r="K95" s="228"/>
      <c r="L95" s="351"/>
      <c r="M95" s="425"/>
    </row>
    <row r="96" spans="1:13" ht="33" customHeight="1">
      <c r="A96" s="248" t="s">
        <v>1205</v>
      </c>
      <c r="B96" s="712" t="s">
        <v>812</v>
      </c>
      <c r="C96" s="641">
        <v>3000000</v>
      </c>
      <c r="D96" s="43"/>
      <c r="E96" s="277"/>
      <c r="F96" s="278"/>
      <c r="G96" s="288"/>
      <c r="H96" s="281"/>
      <c r="I96" s="213"/>
      <c r="J96" s="214">
        <f t="shared" si="7"/>
        <v>0</v>
      </c>
      <c r="K96" s="228">
        <f>J96/C96</f>
        <v>0</v>
      </c>
      <c r="L96" s="351" t="s">
        <v>170</v>
      </c>
      <c r="M96" s="425" t="s">
        <v>148</v>
      </c>
    </row>
    <row r="97" spans="1:13" ht="30" customHeight="1">
      <c r="A97" s="248" t="s">
        <v>1207</v>
      </c>
      <c r="B97" s="712" t="s">
        <v>813</v>
      </c>
      <c r="C97" s="641">
        <v>100000</v>
      </c>
      <c r="D97" s="43"/>
      <c r="E97" s="277"/>
      <c r="F97" s="279"/>
      <c r="G97" s="288"/>
      <c r="H97" s="192"/>
      <c r="I97" s="191"/>
      <c r="J97" s="214">
        <f t="shared" si="7"/>
        <v>0</v>
      </c>
      <c r="K97" s="228" t="e">
        <f>J97/#REF!</f>
        <v>#REF!</v>
      </c>
      <c r="L97" s="351" t="s">
        <v>172</v>
      </c>
      <c r="M97" s="425" t="s">
        <v>149</v>
      </c>
    </row>
    <row r="98" spans="1:13" s="104" customFormat="1" ht="31.5" customHeight="1">
      <c r="A98" s="248" t="s">
        <v>1209</v>
      </c>
      <c r="B98" s="684" t="s">
        <v>860</v>
      </c>
      <c r="C98" s="641">
        <v>2800000</v>
      </c>
      <c r="D98" s="43"/>
      <c r="E98" s="277"/>
      <c r="F98" s="279"/>
      <c r="G98" s="288"/>
      <c r="H98" s="192"/>
      <c r="I98" s="191"/>
      <c r="J98" s="214">
        <f t="shared" si="7"/>
        <v>0</v>
      </c>
      <c r="K98" s="228">
        <f aca="true" t="shared" si="8" ref="K98:K105">J98/C97</f>
        <v>0</v>
      </c>
      <c r="L98" s="351" t="s">
        <v>170</v>
      </c>
      <c r="M98" s="425" t="s">
        <v>150</v>
      </c>
    </row>
    <row r="99" spans="1:13" s="104" customFormat="1" ht="30" customHeight="1">
      <c r="A99" s="248" t="s">
        <v>1211</v>
      </c>
      <c r="B99" s="684" t="s">
        <v>861</v>
      </c>
      <c r="C99" s="641">
        <v>1500000</v>
      </c>
      <c r="D99" s="43"/>
      <c r="E99" s="277"/>
      <c r="F99" s="279"/>
      <c r="G99" s="288"/>
      <c r="H99" s="192"/>
      <c r="I99" s="191"/>
      <c r="J99" s="214">
        <f t="shared" si="7"/>
        <v>0</v>
      </c>
      <c r="K99" s="228">
        <f t="shared" si="8"/>
        <v>0</v>
      </c>
      <c r="L99" s="358" t="s">
        <v>170</v>
      </c>
      <c r="M99" s="425"/>
    </row>
    <row r="100" spans="1:13" s="104" customFormat="1" ht="31.5" customHeight="1">
      <c r="A100" s="248" t="s">
        <v>1213</v>
      </c>
      <c r="B100" s="712" t="s">
        <v>814</v>
      </c>
      <c r="C100" s="641">
        <v>2000000</v>
      </c>
      <c r="D100" s="49"/>
      <c r="E100" s="286"/>
      <c r="F100" s="279"/>
      <c r="G100" s="288"/>
      <c r="H100" s="192"/>
      <c r="I100" s="191"/>
      <c r="J100" s="214">
        <f t="shared" si="7"/>
        <v>0</v>
      </c>
      <c r="K100" s="228">
        <f t="shared" si="8"/>
        <v>0</v>
      </c>
      <c r="L100" s="358" t="s">
        <v>170</v>
      </c>
      <c r="M100" s="425"/>
    </row>
    <row r="101" spans="1:13" ht="30" customHeight="1">
      <c r="A101" s="248" t="s">
        <v>1215</v>
      </c>
      <c r="B101" s="684" t="s">
        <v>815</v>
      </c>
      <c r="C101" s="641">
        <v>2000000</v>
      </c>
      <c r="D101" s="49"/>
      <c r="E101" s="286"/>
      <c r="F101" s="279"/>
      <c r="G101" s="288"/>
      <c r="H101" s="192"/>
      <c r="I101" s="191"/>
      <c r="J101" s="214">
        <f t="shared" si="7"/>
        <v>0</v>
      </c>
      <c r="K101" s="228">
        <f t="shared" si="8"/>
        <v>0</v>
      </c>
      <c r="L101" s="358" t="s">
        <v>175</v>
      </c>
      <c r="M101" s="434" t="e">
        <f>K99/H99</f>
        <v>#DIV/0!</v>
      </c>
    </row>
    <row r="102" spans="1:13" ht="30" customHeight="1">
      <c r="A102" s="248" t="s">
        <v>1217</v>
      </c>
      <c r="B102" s="713" t="s">
        <v>816</v>
      </c>
      <c r="C102" s="641">
        <v>200000</v>
      </c>
      <c r="D102" s="43"/>
      <c r="E102" s="277"/>
      <c r="F102" s="279"/>
      <c r="G102" s="288"/>
      <c r="H102" s="192"/>
      <c r="I102" s="191"/>
      <c r="J102" s="214">
        <f t="shared" si="7"/>
        <v>0</v>
      </c>
      <c r="K102" s="228">
        <f t="shared" si="8"/>
        <v>0</v>
      </c>
      <c r="L102" s="351" t="s">
        <v>179</v>
      </c>
      <c r="M102" s="425"/>
    </row>
    <row r="103" spans="1:13" ht="30" customHeight="1">
      <c r="A103" s="248" t="s">
        <v>1219</v>
      </c>
      <c r="B103" s="684" t="s">
        <v>817</v>
      </c>
      <c r="C103" s="641">
        <v>250000</v>
      </c>
      <c r="D103" s="43"/>
      <c r="E103" s="277"/>
      <c r="F103" s="279"/>
      <c r="G103" s="288"/>
      <c r="H103" s="192"/>
      <c r="I103" s="191"/>
      <c r="J103" s="214">
        <f t="shared" si="7"/>
        <v>0</v>
      </c>
      <c r="K103" s="228">
        <f t="shared" si="8"/>
        <v>0</v>
      </c>
      <c r="L103" s="351" t="s">
        <v>170</v>
      </c>
      <c r="M103" s="425" t="s">
        <v>151</v>
      </c>
    </row>
    <row r="104" spans="1:13" ht="30" customHeight="1">
      <c r="A104" s="248" t="s">
        <v>1221</v>
      </c>
      <c r="B104" s="713" t="s">
        <v>818</v>
      </c>
      <c r="C104" s="641">
        <v>200000</v>
      </c>
      <c r="D104" s="93"/>
      <c r="E104" s="333"/>
      <c r="F104" s="280"/>
      <c r="G104" s="369"/>
      <c r="H104" s="381"/>
      <c r="I104" s="195"/>
      <c r="J104" s="218">
        <f t="shared" si="7"/>
        <v>0</v>
      </c>
      <c r="K104" s="229">
        <f t="shared" si="8"/>
        <v>0</v>
      </c>
      <c r="L104" s="353" t="s">
        <v>170</v>
      </c>
      <c r="M104" s="426" t="s">
        <v>152</v>
      </c>
    </row>
    <row r="105" spans="1:13" ht="24.75" customHeight="1">
      <c r="A105" s="248" t="s">
        <v>1223</v>
      </c>
      <c r="B105" s="684" t="s">
        <v>1287</v>
      </c>
      <c r="C105" s="641">
        <v>300000</v>
      </c>
      <c r="D105" s="43"/>
      <c r="E105" s="277"/>
      <c r="F105" s="279"/>
      <c r="G105" s="288"/>
      <c r="H105" s="192"/>
      <c r="I105" s="191"/>
      <c r="J105" s="214">
        <f t="shared" si="7"/>
        <v>0</v>
      </c>
      <c r="K105" s="228">
        <f t="shared" si="8"/>
        <v>0</v>
      </c>
      <c r="L105" s="351" t="s">
        <v>170</v>
      </c>
      <c r="M105" s="425" t="s">
        <v>153</v>
      </c>
    </row>
    <row r="106" spans="1:13" ht="39" customHeight="1">
      <c r="A106" s="248" t="s">
        <v>1225</v>
      </c>
      <c r="B106" s="684" t="s">
        <v>823</v>
      </c>
      <c r="C106" s="641">
        <v>10200000</v>
      </c>
      <c r="D106" s="287"/>
      <c r="E106" s="319"/>
      <c r="F106" s="279"/>
      <c r="G106" s="288"/>
      <c r="H106" s="192"/>
      <c r="I106" s="191"/>
      <c r="J106" s="214">
        <f aca="true" t="shared" si="9" ref="J106:J111">SUM(E106:H106)</f>
        <v>0</v>
      </c>
      <c r="K106" s="228">
        <f aca="true" t="shared" si="10" ref="K106:K114">J106/C106</f>
        <v>0</v>
      </c>
      <c r="L106" s="358" t="s">
        <v>175</v>
      </c>
      <c r="M106" s="425" t="s">
        <v>156</v>
      </c>
    </row>
    <row r="107" spans="1:13" ht="30" customHeight="1">
      <c r="A107" s="248" t="s">
        <v>1227</v>
      </c>
      <c r="B107" s="684" t="s">
        <v>822</v>
      </c>
      <c r="C107" s="641">
        <v>2834000</v>
      </c>
      <c r="D107" s="287"/>
      <c r="E107" s="345"/>
      <c r="F107" s="279"/>
      <c r="G107" s="288"/>
      <c r="H107" s="192"/>
      <c r="I107" s="191"/>
      <c r="J107" s="214">
        <f t="shared" si="9"/>
        <v>0</v>
      </c>
      <c r="K107" s="228">
        <f t="shared" si="10"/>
        <v>0</v>
      </c>
      <c r="L107" s="351" t="s">
        <v>176</v>
      </c>
      <c r="M107" s="433" t="s">
        <v>157</v>
      </c>
    </row>
    <row r="108" spans="1:13" ht="45.75" customHeight="1">
      <c r="A108" s="248" t="s">
        <v>1229</v>
      </c>
      <c r="B108" s="684" t="s">
        <v>819</v>
      </c>
      <c r="C108" s="641">
        <v>2500000</v>
      </c>
      <c r="D108" s="287"/>
      <c r="E108" s="345"/>
      <c r="F108" s="279"/>
      <c r="G108" s="288"/>
      <c r="H108" s="192"/>
      <c r="I108" s="191"/>
      <c r="J108" s="214">
        <f t="shared" si="9"/>
        <v>0</v>
      </c>
      <c r="K108" s="228">
        <f t="shared" si="10"/>
        <v>0</v>
      </c>
      <c r="L108" s="351" t="s">
        <v>176</v>
      </c>
      <c r="M108" s="427"/>
    </row>
    <row r="109" spans="1:13" ht="31.5" customHeight="1">
      <c r="A109" s="248" t="s">
        <v>1231</v>
      </c>
      <c r="B109" s="713" t="s">
        <v>820</v>
      </c>
      <c r="C109" s="641">
        <v>1100000</v>
      </c>
      <c r="D109" s="287"/>
      <c r="E109" s="345"/>
      <c r="F109" s="279"/>
      <c r="G109" s="288"/>
      <c r="H109" s="192"/>
      <c r="I109" s="191"/>
      <c r="J109" s="214">
        <f t="shared" si="9"/>
        <v>0</v>
      </c>
      <c r="K109" s="228">
        <f t="shared" si="10"/>
        <v>0</v>
      </c>
      <c r="L109" s="351" t="s">
        <v>176</v>
      </c>
      <c r="M109" s="427"/>
    </row>
    <row r="110" spans="1:13" ht="24.75" customHeight="1">
      <c r="A110" s="248" t="s">
        <v>1233</v>
      </c>
      <c r="B110" s="713" t="s">
        <v>824</v>
      </c>
      <c r="C110" s="641">
        <v>1300000</v>
      </c>
      <c r="D110" s="287"/>
      <c r="E110" s="345"/>
      <c r="F110" s="279"/>
      <c r="G110" s="288"/>
      <c r="H110" s="192"/>
      <c r="I110" s="191"/>
      <c r="J110" s="214">
        <f t="shared" si="9"/>
        <v>0</v>
      </c>
      <c r="K110" s="228">
        <f t="shared" si="10"/>
        <v>0</v>
      </c>
      <c r="L110" s="351" t="s">
        <v>170</v>
      </c>
      <c r="M110" s="431"/>
    </row>
    <row r="111" spans="1:13" ht="33.75" customHeight="1">
      <c r="A111" s="248" t="s">
        <v>1071</v>
      </c>
      <c r="B111" s="70" t="s">
        <v>36</v>
      </c>
      <c r="C111" s="165">
        <v>500000</v>
      </c>
      <c r="D111" s="287"/>
      <c r="E111" s="345"/>
      <c r="F111" s="279">
        <v>0</v>
      </c>
      <c r="G111" s="288"/>
      <c r="H111" s="192"/>
      <c r="I111" s="191"/>
      <c r="J111" s="214">
        <f t="shared" si="9"/>
        <v>0</v>
      </c>
      <c r="K111" s="228">
        <f t="shared" si="10"/>
        <v>0</v>
      </c>
      <c r="L111" s="351" t="s">
        <v>170</v>
      </c>
      <c r="M111" s="425"/>
    </row>
    <row r="112" spans="1:13" ht="24.75" customHeight="1">
      <c r="A112" s="248" t="s">
        <v>1073</v>
      </c>
      <c r="B112" s="684" t="s">
        <v>821</v>
      </c>
      <c r="C112" s="641">
        <v>60000</v>
      </c>
      <c r="D112" s="43"/>
      <c r="E112" s="277"/>
      <c r="F112" s="279"/>
      <c r="G112" s="288"/>
      <c r="H112" s="192"/>
      <c r="I112" s="191"/>
      <c r="J112" s="214">
        <f t="shared" si="7"/>
        <v>0</v>
      </c>
      <c r="K112" s="228">
        <f t="shared" si="10"/>
        <v>0</v>
      </c>
      <c r="L112" s="351" t="s">
        <v>170</v>
      </c>
      <c r="M112" s="425" t="s">
        <v>155</v>
      </c>
    </row>
    <row r="113" spans="1:13" ht="21" customHeight="1">
      <c r="A113" s="248" t="s">
        <v>1075</v>
      </c>
      <c r="B113" s="70" t="s">
        <v>32</v>
      </c>
      <c r="C113" s="165">
        <v>688000</v>
      </c>
      <c r="D113" s="287"/>
      <c r="E113" s="345"/>
      <c r="F113" s="279"/>
      <c r="G113" s="288"/>
      <c r="H113" s="192"/>
      <c r="I113" s="191"/>
      <c r="J113" s="214"/>
      <c r="K113" s="228">
        <f t="shared" si="10"/>
        <v>0</v>
      </c>
      <c r="L113" s="351" t="s">
        <v>176</v>
      </c>
      <c r="M113" s="427"/>
    </row>
    <row r="114" spans="1:13" ht="28.5" customHeight="1">
      <c r="A114" s="248" t="s">
        <v>1077</v>
      </c>
      <c r="B114" s="684" t="s">
        <v>825</v>
      </c>
      <c r="C114" s="641">
        <v>474000</v>
      </c>
      <c r="D114" s="43"/>
      <c r="E114" s="277"/>
      <c r="F114" s="279"/>
      <c r="G114" s="288"/>
      <c r="H114" s="192"/>
      <c r="I114" s="191"/>
      <c r="J114" s="214">
        <f>SUM(E114:H114)</f>
        <v>0</v>
      </c>
      <c r="K114" s="228">
        <f t="shared" si="10"/>
        <v>0</v>
      </c>
      <c r="L114" s="358" t="s">
        <v>177</v>
      </c>
      <c r="M114" s="425" t="s">
        <v>154</v>
      </c>
    </row>
    <row r="115" spans="1:13" ht="28.5" customHeight="1">
      <c r="A115" s="248" t="s">
        <v>1079</v>
      </c>
      <c r="B115" s="684" t="s">
        <v>827</v>
      </c>
      <c r="C115" s="641">
        <v>670000</v>
      </c>
      <c r="D115" s="43"/>
      <c r="E115" s="277"/>
      <c r="F115" s="279"/>
      <c r="G115" s="288"/>
      <c r="H115" s="192"/>
      <c r="I115" s="191"/>
      <c r="J115" s="214"/>
      <c r="K115" s="228"/>
      <c r="L115" s="358"/>
      <c r="M115" s="425"/>
    </row>
    <row r="116" spans="1:13" ht="28.5" customHeight="1">
      <c r="A116" s="248" t="s">
        <v>1081</v>
      </c>
      <c r="B116" s="684" t="s">
        <v>831</v>
      </c>
      <c r="C116" s="641">
        <v>135000</v>
      </c>
      <c r="D116" s="43"/>
      <c r="E116" s="277"/>
      <c r="F116" s="279"/>
      <c r="G116" s="288"/>
      <c r="H116" s="192"/>
      <c r="I116" s="191"/>
      <c r="J116" s="214"/>
      <c r="K116" s="228"/>
      <c r="L116" s="358"/>
      <c r="M116" s="425"/>
    </row>
    <row r="117" spans="1:13" ht="28.5" customHeight="1">
      <c r="A117" s="248" t="s">
        <v>1083</v>
      </c>
      <c r="B117" s="684" t="s">
        <v>834</v>
      </c>
      <c r="C117" s="641">
        <v>720000</v>
      </c>
      <c r="D117" s="43"/>
      <c r="E117" s="277"/>
      <c r="F117" s="279"/>
      <c r="G117" s="288"/>
      <c r="H117" s="192"/>
      <c r="I117" s="191"/>
      <c r="J117" s="214"/>
      <c r="K117" s="228"/>
      <c r="L117" s="358"/>
      <c r="M117" s="425"/>
    </row>
    <row r="118" spans="1:13" ht="28.5" customHeight="1">
      <c r="A118" s="248" t="s">
        <v>1085</v>
      </c>
      <c r="B118" s="684" t="s">
        <v>829</v>
      </c>
      <c r="C118" s="641">
        <v>298000</v>
      </c>
      <c r="D118" s="43"/>
      <c r="E118" s="277"/>
      <c r="F118" s="279"/>
      <c r="G118" s="288"/>
      <c r="H118" s="192"/>
      <c r="I118" s="191"/>
      <c r="J118" s="214"/>
      <c r="K118" s="228"/>
      <c r="L118" s="358"/>
      <c r="M118" s="425"/>
    </row>
    <row r="119" spans="1:13" ht="30" customHeight="1">
      <c r="A119" s="248" t="s">
        <v>1086</v>
      </c>
      <c r="B119" s="684" t="s">
        <v>836</v>
      </c>
      <c r="C119" s="641">
        <v>70000</v>
      </c>
      <c r="D119" s="287"/>
      <c r="E119" s="319"/>
      <c r="F119" s="279"/>
      <c r="G119" s="288"/>
      <c r="H119" s="192"/>
      <c r="I119" s="191"/>
      <c r="J119" s="214">
        <f t="shared" si="7"/>
        <v>0</v>
      </c>
      <c r="K119" s="228">
        <f>J119/C119</f>
        <v>0</v>
      </c>
      <c r="L119" s="351" t="s">
        <v>180</v>
      </c>
      <c r="M119" s="425"/>
    </row>
    <row r="120" spans="1:13" ht="32.25" customHeight="1">
      <c r="A120" s="248" t="s">
        <v>1088</v>
      </c>
      <c r="B120" s="684" t="s">
        <v>859</v>
      </c>
      <c r="C120" s="641">
        <v>196000</v>
      </c>
      <c r="D120" s="287"/>
      <c r="E120" s="345"/>
      <c r="F120" s="279"/>
      <c r="G120" s="288"/>
      <c r="H120" s="192"/>
      <c r="I120" s="191"/>
      <c r="J120" s="214">
        <f t="shared" si="7"/>
        <v>0</v>
      </c>
      <c r="K120" s="228">
        <f>J120/C120</f>
        <v>0</v>
      </c>
      <c r="L120" s="351" t="s">
        <v>176</v>
      </c>
      <c r="M120" s="427"/>
    </row>
    <row r="121" spans="1:13" ht="19.5" customHeight="1">
      <c r="A121" s="295"/>
      <c r="B121" s="296" t="s">
        <v>70</v>
      </c>
      <c r="C121" s="640">
        <f>SUM(C88:C120)</f>
        <v>95881000</v>
      </c>
      <c r="D121" s="335"/>
      <c r="E121" s="318">
        <f>SUM(E89:E120)</f>
        <v>0</v>
      </c>
      <c r="F121" s="346">
        <f>SUM(F89:F120)</f>
        <v>0</v>
      </c>
      <c r="G121" s="362">
        <f>SUM(G89:G120)</f>
        <v>0</v>
      </c>
      <c r="H121" s="338">
        <f>SUM(H89:H120)</f>
        <v>0</v>
      </c>
      <c r="I121" s="347"/>
      <c r="J121" s="338">
        <f>SUM(J89:J120)</f>
        <v>0</v>
      </c>
      <c r="K121" s="348">
        <f>J121/C121</f>
        <v>0</v>
      </c>
      <c r="L121" s="355"/>
      <c r="M121" s="429"/>
    </row>
    <row r="122" spans="1:13" ht="22.5" customHeight="1">
      <c r="A122" s="302"/>
      <c r="B122" s="303" t="s">
        <v>39</v>
      </c>
      <c r="C122" s="640">
        <v>0</v>
      </c>
      <c r="D122" s="307"/>
      <c r="E122" s="325"/>
      <c r="F122" s="343"/>
      <c r="G122" s="361"/>
      <c r="H122" s="299"/>
      <c r="I122" s="300"/>
      <c r="J122" s="299"/>
      <c r="K122" s="301"/>
      <c r="L122" s="357"/>
      <c r="M122" s="344"/>
    </row>
    <row r="123" spans="1:13" s="104" customFormat="1" ht="46.5" customHeight="1">
      <c r="A123" s="248" t="s">
        <v>1299</v>
      </c>
      <c r="B123" s="684" t="s">
        <v>840</v>
      </c>
      <c r="C123" s="709">
        <v>2500</v>
      </c>
      <c r="D123" s="288"/>
      <c r="E123" s="317"/>
      <c r="F123" s="382"/>
      <c r="G123" s="164"/>
      <c r="H123" s="214"/>
      <c r="I123" s="226"/>
      <c r="J123" s="214">
        <f>SUM(E123:H123)</f>
        <v>0</v>
      </c>
      <c r="K123" s="228">
        <f>J123/C123</f>
        <v>0</v>
      </c>
      <c r="L123" s="351" t="s">
        <v>170</v>
      </c>
      <c r="M123" s="436" t="s">
        <v>158</v>
      </c>
    </row>
    <row r="124" spans="1:13" ht="30.75" customHeight="1">
      <c r="A124" s="257" t="s">
        <v>1193</v>
      </c>
      <c r="B124" s="684" t="s">
        <v>841</v>
      </c>
      <c r="C124" s="710">
        <v>400</v>
      </c>
      <c r="D124" s="399"/>
      <c r="E124" s="400"/>
      <c r="F124" s="384"/>
      <c r="G124" s="371"/>
      <c r="H124" s="385"/>
      <c r="I124" s="217"/>
      <c r="J124" s="218">
        <f aca="true" t="shared" si="11" ref="J124:J132">SUM(E124:H124)</f>
        <v>0</v>
      </c>
      <c r="K124" s="229">
        <f aca="true" t="shared" si="12" ref="K124:K133">J124/C124</f>
        <v>0</v>
      </c>
      <c r="L124" s="353" t="s">
        <v>182</v>
      </c>
      <c r="M124" s="426" t="s">
        <v>159</v>
      </c>
    </row>
    <row r="125" spans="1:13" ht="30.75" customHeight="1">
      <c r="A125" s="248" t="s">
        <v>1195</v>
      </c>
      <c r="B125" s="684" t="s">
        <v>842</v>
      </c>
      <c r="C125" s="162">
        <v>2574</v>
      </c>
      <c r="D125" s="403"/>
      <c r="E125" s="404"/>
      <c r="F125" s="405"/>
      <c r="G125" s="378"/>
      <c r="H125" s="406"/>
      <c r="I125" s="407"/>
      <c r="J125" s="203">
        <f t="shared" si="11"/>
        <v>0</v>
      </c>
      <c r="K125" s="408">
        <f t="shared" si="12"/>
        <v>0</v>
      </c>
      <c r="L125" s="379" t="s">
        <v>176</v>
      </c>
      <c r="M125" s="437" t="s">
        <v>152</v>
      </c>
    </row>
    <row r="126" spans="1:13" ht="29.25" customHeight="1">
      <c r="A126" s="257" t="s">
        <v>1197</v>
      </c>
      <c r="B126" s="687" t="s">
        <v>843</v>
      </c>
      <c r="C126" s="43">
        <v>360</v>
      </c>
      <c r="D126" s="43"/>
      <c r="E126" s="277"/>
      <c r="F126" s="278"/>
      <c r="G126" s="164"/>
      <c r="H126" s="281"/>
      <c r="I126" s="213"/>
      <c r="J126" s="214">
        <f t="shared" si="11"/>
        <v>0</v>
      </c>
      <c r="K126" s="228">
        <f t="shared" si="12"/>
        <v>0</v>
      </c>
      <c r="L126" s="351" t="s">
        <v>176</v>
      </c>
      <c r="M126" s="425" t="s">
        <v>153</v>
      </c>
    </row>
    <row r="127" spans="1:13" ht="27.75" customHeight="1">
      <c r="A127" s="248" t="s">
        <v>1199</v>
      </c>
      <c r="B127" s="76" t="s">
        <v>845</v>
      </c>
      <c r="C127" s="640">
        <v>120</v>
      </c>
      <c r="D127" s="43"/>
      <c r="E127" s="277"/>
      <c r="F127" s="278"/>
      <c r="G127" s="164"/>
      <c r="H127" s="281"/>
      <c r="I127" s="213"/>
      <c r="J127" s="214">
        <f t="shared" si="11"/>
        <v>0</v>
      </c>
      <c r="K127" s="228">
        <f t="shared" si="12"/>
        <v>0</v>
      </c>
      <c r="L127" s="351" t="s">
        <v>176</v>
      </c>
      <c r="M127" s="425"/>
    </row>
    <row r="128" spans="1:13" ht="29.25" customHeight="1">
      <c r="A128" s="257" t="s">
        <v>1201</v>
      </c>
      <c r="B128" s="315" t="s">
        <v>46</v>
      </c>
      <c r="C128" s="640">
        <v>610</v>
      </c>
      <c r="D128" s="288"/>
      <c r="E128" s="317"/>
      <c r="F128" s="279"/>
      <c r="G128" s="164"/>
      <c r="H128" s="192"/>
      <c r="I128" s="191"/>
      <c r="J128" s="214">
        <f t="shared" si="11"/>
        <v>0</v>
      </c>
      <c r="K128" s="228">
        <f t="shared" si="12"/>
        <v>0</v>
      </c>
      <c r="L128" s="351" t="s">
        <v>176</v>
      </c>
      <c r="M128" s="349"/>
    </row>
    <row r="129" spans="1:13" ht="29.25" customHeight="1">
      <c r="A129" s="248" t="s">
        <v>1203</v>
      </c>
      <c r="B129" s="315" t="s">
        <v>47</v>
      </c>
      <c r="C129" s="640">
        <v>5</v>
      </c>
      <c r="D129" s="288"/>
      <c r="E129" s="317"/>
      <c r="F129" s="278"/>
      <c r="G129" s="164"/>
      <c r="H129" s="281"/>
      <c r="I129" s="213"/>
      <c r="J129" s="214">
        <f t="shared" si="11"/>
        <v>0</v>
      </c>
      <c r="K129" s="228">
        <f t="shared" si="12"/>
        <v>0</v>
      </c>
      <c r="L129" s="351" t="s">
        <v>181</v>
      </c>
      <c r="M129" s="425" t="s">
        <v>161</v>
      </c>
    </row>
    <row r="130" spans="1:13" s="104" customFormat="1" ht="30" customHeight="1">
      <c r="A130" s="257" t="s">
        <v>1205</v>
      </c>
      <c r="B130" s="70" t="s">
        <v>48</v>
      </c>
      <c r="C130" s="640">
        <v>60</v>
      </c>
      <c r="D130" s="288"/>
      <c r="E130" s="317"/>
      <c r="F130" s="279"/>
      <c r="G130" s="164"/>
      <c r="H130" s="192"/>
      <c r="I130" s="191"/>
      <c r="J130" s="214">
        <f t="shared" si="11"/>
        <v>0</v>
      </c>
      <c r="K130" s="228">
        <f t="shared" si="12"/>
        <v>0</v>
      </c>
      <c r="L130" s="351" t="s">
        <v>176</v>
      </c>
      <c r="M130" s="426" t="s">
        <v>162</v>
      </c>
    </row>
    <row r="131" spans="1:13" ht="30" customHeight="1">
      <c r="A131" s="248" t="s">
        <v>1207</v>
      </c>
      <c r="B131" s="315" t="s">
        <v>49</v>
      </c>
      <c r="C131" s="640">
        <v>50</v>
      </c>
      <c r="D131" s="288"/>
      <c r="E131" s="317"/>
      <c r="F131" s="279"/>
      <c r="G131" s="164"/>
      <c r="H131" s="192"/>
      <c r="I131" s="191"/>
      <c r="J131" s="214">
        <f t="shared" si="11"/>
        <v>0</v>
      </c>
      <c r="K131" s="228">
        <f t="shared" si="12"/>
        <v>0</v>
      </c>
      <c r="L131" s="351" t="s">
        <v>176</v>
      </c>
      <c r="M131" s="426" t="s">
        <v>84</v>
      </c>
    </row>
    <row r="132" spans="1:13" ht="30" customHeight="1">
      <c r="A132" s="257" t="s">
        <v>1209</v>
      </c>
      <c r="B132" s="315" t="s">
        <v>837</v>
      </c>
      <c r="C132" s="640">
        <v>1359</v>
      </c>
      <c r="D132" s="288"/>
      <c r="E132" s="317"/>
      <c r="F132" s="279"/>
      <c r="G132" s="164"/>
      <c r="H132" s="192"/>
      <c r="I132" s="191"/>
      <c r="J132" s="214">
        <f t="shared" si="11"/>
        <v>0</v>
      </c>
      <c r="K132" s="228">
        <f t="shared" si="12"/>
        <v>0</v>
      </c>
      <c r="L132" s="351" t="s">
        <v>135</v>
      </c>
      <c r="M132" s="426" t="s">
        <v>85</v>
      </c>
    </row>
    <row r="133" spans="1:13" ht="16.5">
      <c r="A133" s="305"/>
      <c r="B133" s="296" t="s">
        <v>70</v>
      </c>
      <c r="C133" s="640">
        <f>(SUM(C123:C132))*1000</f>
        <v>8038000</v>
      </c>
      <c r="D133" s="335"/>
      <c r="E133" s="318">
        <f>SUM(E123:E132)</f>
        <v>0</v>
      </c>
      <c r="F133" s="346">
        <f>SUM(F123:F132)</f>
        <v>0</v>
      </c>
      <c r="G133" s="362">
        <f>SUM(G123:G132)</f>
        <v>0</v>
      </c>
      <c r="H133" s="338">
        <f>SUM(H123:H132)</f>
        <v>0</v>
      </c>
      <c r="I133" s="347"/>
      <c r="J133" s="338">
        <f>SUM(J123:J132)</f>
        <v>0</v>
      </c>
      <c r="K133" s="348">
        <f t="shared" si="12"/>
        <v>0</v>
      </c>
      <c r="L133" s="355"/>
      <c r="M133" s="429" t="s">
        <v>86</v>
      </c>
    </row>
    <row r="134" spans="1:13" ht="24.75" customHeight="1">
      <c r="A134" s="304"/>
      <c r="B134" s="303" t="s">
        <v>51</v>
      </c>
      <c r="C134" s="640">
        <v>0</v>
      </c>
      <c r="D134" s="307"/>
      <c r="E134" s="325"/>
      <c r="F134" s="343"/>
      <c r="G134" s="361"/>
      <c r="H134" s="299"/>
      <c r="I134" s="300"/>
      <c r="J134" s="299"/>
      <c r="K134" s="301"/>
      <c r="L134" s="357"/>
      <c r="M134" s="344"/>
    </row>
    <row r="135" spans="1:13" s="104" customFormat="1" ht="30" customHeight="1">
      <c r="A135" s="248" t="s">
        <v>1299</v>
      </c>
      <c r="B135" s="697" t="s">
        <v>846</v>
      </c>
      <c r="C135" s="43">
        <v>500</v>
      </c>
      <c r="D135" s="43"/>
      <c r="E135" s="277">
        <v>0</v>
      </c>
      <c r="F135" s="279">
        <v>0</v>
      </c>
      <c r="G135" s="164"/>
      <c r="H135" s="192"/>
      <c r="I135" s="191"/>
      <c r="J135" s="192">
        <f>SUM(E135:H135)</f>
        <v>0</v>
      </c>
      <c r="K135" s="193">
        <f>J135/C135</f>
        <v>0</v>
      </c>
      <c r="L135" s="351" t="s">
        <v>192</v>
      </c>
      <c r="M135" s="425" t="s">
        <v>163</v>
      </c>
    </row>
    <row r="136" spans="1:13" s="104" customFormat="1" ht="30.75" customHeight="1">
      <c r="A136" s="248" t="s">
        <v>1193</v>
      </c>
      <c r="B136" s="697" t="s">
        <v>847</v>
      </c>
      <c r="C136" s="714">
        <v>450</v>
      </c>
      <c r="D136" s="43"/>
      <c r="E136" s="277"/>
      <c r="F136" s="279"/>
      <c r="G136" s="164"/>
      <c r="H136" s="192"/>
      <c r="I136" s="191"/>
      <c r="J136" s="192">
        <f aca="true" t="shared" si="13" ref="J136:J143">SUM(E136:H136)</f>
        <v>0</v>
      </c>
      <c r="K136" s="193">
        <f aca="true" t="shared" si="14" ref="K136:K144">J136/C136</f>
        <v>0</v>
      </c>
      <c r="L136" s="351" t="s">
        <v>194</v>
      </c>
      <c r="M136" s="427"/>
    </row>
    <row r="137" spans="1:13" ht="18" customHeight="1">
      <c r="A137" s="248" t="s">
        <v>1195</v>
      </c>
      <c r="B137" s="697" t="s">
        <v>848</v>
      </c>
      <c r="C137" s="43">
        <v>1890</v>
      </c>
      <c r="D137" s="287"/>
      <c r="E137" s="319"/>
      <c r="F137" s="279"/>
      <c r="G137" s="164"/>
      <c r="H137" s="192"/>
      <c r="I137" s="191"/>
      <c r="J137" s="192">
        <f t="shared" si="13"/>
        <v>0</v>
      </c>
      <c r="K137" s="193">
        <f t="shared" si="14"/>
        <v>0</v>
      </c>
      <c r="L137" s="351" t="s">
        <v>93</v>
      </c>
      <c r="M137" s="438" t="s">
        <v>164</v>
      </c>
    </row>
    <row r="138" spans="1:13" ht="30.75" customHeight="1">
      <c r="A138" s="248" t="s">
        <v>1197</v>
      </c>
      <c r="B138" s="697" t="s">
        <v>855</v>
      </c>
      <c r="C138" s="43">
        <v>600</v>
      </c>
      <c r="D138" s="164"/>
      <c r="E138" s="350"/>
      <c r="F138" s="363"/>
      <c r="G138" s="164"/>
      <c r="H138" s="364"/>
      <c r="I138" s="365"/>
      <c r="J138" s="192">
        <f t="shared" si="13"/>
        <v>0</v>
      </c>
      <c r="K138" s="193">
        <f t="shared" si="14"/>
        <v>0</v>
      </c>
      <c r="L138" s="351" t="s">
        <v>195</v>
      </c>
      <c r="M138" s="438" t="s">
        <v>165</v>
      </c>
    </row>
    <row r="139" spans="1:13" s="104" customFormat="1" ht="44.25" customHeight="1">
      <c r="A139" s="380" t="s">
        <v>1199</v>
      </c>
      <c r="B139" s="697" t="s">
        <v>856</v>
      </c>
      <c r="C139" s="43">
        <v>400</v>
      </c>
      <c r="D139" s="288"/>
      <c r="E139" s="317"/>
      <c r="F139" s="279"/>
      <c r="G139" s="164"/>
      <c r="H139" s="192"/>
      <c r="I139" s="191"/>
      <c r="J139" s="192">
        <f t="shared" si="13"/>
        <v>0</v>
      </c>
      <c r="K139" s="193">
        <f t="shared" si="14"/>
        <v>0</v>
      </c>
      <c r="L139" s="351" t="s">
        <v>208</v>
      </c>
      <c r="M139" s="438" t="s">
        <v>166</v>
      </c>
    </row>
    <row r="140" spans="1:13" s="104" customFormat="1" ht="35.25" customHeight="1">
      <c r="A140" s="257" t="s">
        <v>1201</v>
      </c>
      <c r="B140" s="468" t="s">
        <v>857</v>
      </c>
      <c r="C140" s="640">
        <v>900</v>
      </c>
      <c r="D140" s="369"/>
      <c r="E140" s="370"/>
      <c r="F140" s="280"/>
      <c r="G140" s="371"/>
      <c r="H140" s="196"/>
      <c r="I140" s="195"/>
      <c r="J140" s="196">
        <f t="shared" si="13"/>
        <v>0</v>
      </c>
      <c r="K140" s="197">
        <f t="shared" si="14"/>
        <v>0</v>
      </c>
      <c r="L140" s="353" t="s">
        <v>196</v>
      </c>
      <c r="M140" s="439" t="s">
        <v>167</v>
      </c>
    </row>
    <row r="141" spans="1:13" s="104" customFormat="1" ht="35.25" customHeight="1">
      <c r="A141" s="248"/>
      <c r="B141" s="367" t="s">
        <v>57</v>
      </c>
      <c r="C141" s="640">
        <v>1724</v>
      </c>
      <c r="D141" s="288"/>
      <c r="E141" s="317"/>
      <c r="F141" s="279"/>
      <c r="G141" s="164"/>
      <c r="H141" s="192"/>
      <c r="I141" s="191"/>
      <c r="J141" s="192"/>
      <c r="K141" s="193"/>
      <c r="L141" s="351"/>
      <c r="M141" s="438"/>
    </row>
    <row r="142" spans="1:13" s="104" customFormat="1" ht="35.25" customHeight="1">
      <c r="A142" s="248"/>
      <c r="B142" s="70" t="s">
        <v>858</v>
      </c>
      <c r="C142" s="640"/>
      <c r="D142" s="288"/>
      <c r="E142" s="317"/>
      <c r="F142" s="279"/>
      <c r="G142" s="164"/>
      <c r="H142" s="192"/>
      <c r="I142" s="191"/>
      <c r="J142" s="192"/>
      <c r="K142" s="193"/>
      <c r="L142" s="351"/>
      <c r="M142" s="438"/>
    </row>
    <row r="143" spans="1:13" s="108" customFormat="1" ht="26.25" customHeight="1">
      <c r="A143" s="258" t="s">
        <v>1203</v>
      </c>
      <c r="B143" s="315" t="s">
        <v>58</v>
      </c>
      <c r="C143" s="640"/>
      <c r="D143" s="391"/>
      <c r="E143" s="410"/>
      <c r="F143" s="411"/>
      <c r="G143" s="412"/>
      <c r="H143" s="394"/>
      <c r="I143" s="413"/>
      <c r="J143" s="392">
        <f t="shared" si="13"/>
        <v>0</v>
      </c>
      <c r="K143" s="414" t="e">
        <f t="shared" si="14"/>
        <v>#DIV/0!</v>
      </c>
      <c r="L143" s="396" t="s">
        <v>1359</v>
      </c>
      <c r="M143" s="435"/>
    </row>
    <row r="144" spans="1:13" s="108" customFormat="1" ht="18.75" customHeight="1">
      <c r="A144" s="375"/>
      <c r="B144" s="376" t="s">
        <v>1172</v>
      </c>
      <c r="C144" s="416">
        <f aca="true" t="shared" si="15" ref="C144:H144">SUM(C135:C143)</f>
        <v>6464</v>
      </c>
      <c r="D144" s="417">
        <f>SUM(D135:D143)</f>
        <v>0</v>
      </c>
      <c r="E144" s="418">
        <f t="shared" si="15"/>
        <v>0</v>
      </c>
      <c r="F144" s="419">
        <f t="shared" si="15"/>
        <v>0</v>
      </c>
      <c r="G144" s="420">
        <f t="shared" si="15"/>
        <v>0</v>
      </c>
      <c r="H144" s="420">
        <f t="shared" si="15"/>
        <v>0</v>
      </c>
      <c r="I144" s="421"/>
      <c r="J144" s="422">
        <f>SUM(J135:J143)</f>
        <v>0</v>
      </c>
      <c r="K144" s="442">
        <f t="shared" si="14"/>
        <v>0</v>
      </c>
      <c r="L144" s="446"/>
      <c r="M144" s="415"/>
    </row>
    <row r="145" spans="1:13" s="108" customFormat="1" ht="17.25" customHeight="1">
      <c r="A145" s="892" t="s">
        <v>188</v>
      </c>
      <c r="B145" s="893"/>
      <c r="C145" s="373">
        <f aca="true" t="shared" si="16" ref="C145:H145">C144+C133+C121+C87+C48+C37</f>
        <v>242713464</v>
      </c>
      <c r="D145" s="374">
        <f t="shared" si="16"/>
        <v>0</v>
      </c>
      <c r="E145" s="884">
        <f t="shared" si="16"/>
        <v>0</v>
      </c>
      <c r="F145" s="880">
        <f t="shared" si="16"/>
        <v>0</v>
      </c>
      <c r="G145" s="880">
        <f t="shared" si="16"/>
        <v>0</v>
      </c>
      <c r="H145" s="880">
        <f t="shared" si="16"/>
        <v>0</v>
      </c>
      <c r="I145" s="882" t="s">
        <v>1155</v>
      </c>
      <c r="J145" s="881">
        <f>J37+J48+J87+J121+J133+J144</f>
        <v>0</v>
      </c>
      <c r="K145" s="883">
        <f>J145/C146</f>
        <v>0</v>
      </c>
      <c r="L145" s="877"/>
      <c r="M145" s="349"/>
    </row>
    <row r="146" spans="1:13" s="108" customFormat="1" ht="14.25" customHeight="1">
      <c r="A146" s="894"/>
      <c r="B146" s="895"/>
      <c r="C146" s="878">
        <f>C145+D145</f>
        <v>242713464</v>
      </c>
      <c r="D146" s="879"/>
      <c r="E146" s="884"/>
      <c r="F146" s="880"/>
      <c r="G146" s="880"/>
      <c r="H146" s="880"/>
      <c r="I146" s="882"/>
      <c r="J146" s="881"/>
      <c r="K146" s="883"/>
      <c r="L146" s="877"/>
      <c r="M146" s="349"/>
    </row>
    <row r="147" spans="1:13" s="244" customFormat="1" ht="24.75" customHeight="1">
      <c r="A147" s="862" t="s">
        <v>59</v>
      </c>
      <c r="B147" s="862"/>
      <c r="C147" s="862"/>
      <c r="D147" s="862"/>
      <c r="E147" s="862"/>
      <c r="F147" s="862"/>
      <c r="G147" s="862"/>
      <c r="H147" s="862"/>
      <c r="I147" s="862"/>
      <c r="J147" s="862"/>
      <c r="K147" s="862"/>
      <c r="L147" s="862"/>
      <c r="M147" s="282"/>
    </row>
    <row r="148" spans="1:11" ht="16.5">
      <c r="A148" s="5" t="s">
        <v>1156</v>
      </c>
      <c r="B148" s="5"/>
      <c r="C148" s="5"/>
      <c r="D148" s="182"/>
      <c r="E148" s="5"/>
      <c r="F148" s="5"/>
      <c r="G148" s="182"/>
      <c r="H148" s="182"/>
      <c r="I148" s="183"/>
      <c r="J148" s="183"/>
      <c r="K148" s="182"/>
    </row>
    <row r="149" spans="1:13" s="244" customFormat="1" ht="22.5" customHeight="1">
      <c r="A149" s="854" t="s">
        <v>186</v>
      </c>
      <c r="B149" s="854"/>
      <c r="C149" s="854"/>
      <c r="D149" s="854"/>
      <c r="E149" s="854"/>
      <c r="F149" s="854"/>
      <c r="G149" s="854"/>
      <c r="H149" s="854"/>
      <c r="I149" s="854"/>
      <c r="J149" s="854"/>
      <c r="K149" s="854"/>
      <c r="L149" s="854"/>
      <c r="M149" s="282"/>
    </row>
    <row r="150" spans="1:13" s="244" customFormat="1" ht="23.25" customHeight="1">
      <c r="A150" s="854" t="s">
        <v>60</v>
      </c>
      <c r="B150" s="854"/>
      <c r="C150" s="854"/>
      <c r="D150" s="854"/>
      <c r="E150" s="854"/>
      <c r="F150" s="854"/>
      <c r="G150" s="854"/>
      <c r="H150" s="854"/>
      <c r="I150" s="854"/>
      <c r="J150" s="854"/>
      <c r="K150" s="854"/>
      <c r="L150" s="854"/>
      <c r="M150" s="282"/>
    </row>
    <row r="151" spans="1:12" ht="26.25" customHeight="1">
      <c r="A151" s="8" t="s">
        <v>61</v>
      </c>
      <c r="B151" s="8"/>
      <c r="C151" s="8"/>
      <c r="D151" s="184"/>
      <c r="E151" s="8"/>
      <c r="F151" s="8"/>
      <c r="G151" s="184" t="s">
        <v>189</v>
      </c>
      <c r="H151" s="184"/>
      <c r="I151" s="239"/>
      <c r="J151" s="184"/>
      <c r="K151" s="184"/>
      <c r="L151" s="60"/>
    </row>
    <row r="152" spans="1:13" s="244" customFormat="1" ht="28.5" customHeight="1">
      <c r="A152" s="864" t="s">
        <v>190</v>
      </c>
      <c r="B152" s="864"/>
      <c r="C152" s="864"/>
      <c r="D152" s="864"/>
      <c r="E152" s="864"/>
      <c r="F152" s="864"/>
      <c r="G152" s="864"/>
      <c r="H152" s="864"/>
      <c r="I152" s="864"/>
      <c r="J152" s="864"/>
      <c r="K152" s="864"/>
      <c r="L152" s="864"/>
      <c r="M152" s="282"/>
    </row>
    <row r="153" spans="1:13" s="244" customFormat="1" ht="38.25" customHeight="1">
      <c r="A153" s="856" t="s">
        <v>209</v>
      </c>
      <c r="B153" s="864"/>
      <c r="C153" s="864"/>
      <c r="D153" s="864"/>
      <c r="E153" s="864"/>
      <c r="F153" s="864"/>
      <c r="G153" s="864"/>
      <c r="H153" s="864"/>
      <c r="I153" s="864"/>
      <c r="J153" s="864"/>
      <c r="K153" s="864"/>
      <c r="L153" s="864"/>
      <c r="M153" s="282"/>
    </row>
    <row r="154" spans="1:11" ht="16.5">
      <c r="A154" s="5" t="s">
        <v>62</v>
      </c>
      <c r="B154" s="5"/>
      <c r="C154" s="5"/>
      <c r="D154" s="182"/>
      <c r="E154" s="5"/>
      <c r="F154" s="5"/>
      <c r="G154" s="5" t="s">
        <v>1159</v>
      </c>
      <c r="H154" s="182"/>
      <c r="I154" s="183"/>
      <c r="K154" s="182"/>
    </row>
    <row r="155" spans="1:11" ht="16.5">
      <c r="A155" s="5" t="s">
        <v>63</v>
      </c>
      <c r="B155" s="5"/>
      <c r="C155" s="5"/>
      <c r="D155" s="182"/>
      <c r="E155" s="5"/>
      <c r="F155" s="5"/>
      <c r="G155" s="5" t="s">
        <v>1160</v>
      </c>
      <c r="H155" s="182"/>
      <c r="I155" s="183"/>
      <c r="K155" s="182"/>
    </row>
    <row r="156" spans="1:11" ht="16.5">
      <c r="A156" s="5" t="s">
        <v>191</v>
      </c>
      <c r="B156" s="5"/>
      <c r="C156" s="5"/>
      <c r="D156" s="182"/>
      <c r="E156" s="5"/>
      <c r="F156" s="5"/>
      <c r="G156" s="182"/>
      <c r="H156" s="182"/>
      <c r="I156" s="183"/>
      <c r="K156" s="182"/>
    </row>
    <row r="157" spans="1:13" s="23" customFormat="1" ht="27.75" customHeight="1">
      <c r="A157" s="865" t="s">
        <v>65</v>
      </c>
      <c r="B157" s="865"/>
      <c r="C157" s="1"/>
      <c r="D157" s="308"/>
      <c r="E157" s="4"/>
      <c r="F157" s="3"/>
      <c r="G157" s="239"/>
      <c r="H157" s="240"/>
      <c r="I157" s="241"/>
      <c r="J157" s="242"/>
      <c r="K157" s="243"/>
      <c r="L157" s="59"/>
      <c r="M157" s="282"/>
    </row>
    <row r="158" spans="1:11" ht="23.25" customHeight="1">
      <c r="A158" s="5"/>
      <c r="B158" s="5"/>
      <c r="C158" s="5"/>
      <c r="D158" s="182"/>
      <c r="E158" s="5"/>
      <c r="F158" s="5"/>
      <c r="G158" s="182"/>
      <c r="H158" s="182"/>
      <c r="I158" s="183"/>
      <c r="K158" s="182"/>
    </row>
    <row r="159" spans="1:11" ht="16.5">
      <c r="A159" s="5" t="s">
        <v>1162</v>
      </c>
      <c r="B159" s="5"/>
      <c r="C159" s="5"/>
      <c r="D159" s="182"/>
      <c r="E159" s="5"/>
      <c r="F159" s="5"/>
      <c r="G159" s="5" t="s">
        <v>1163</v>
      </c>
      <c r="H159" s="182"/>
      <c r="I159" s="183"/>
      <c r="K159" s="182"/>
    </row>
    <row r="160" spans="1:11" ht="16.5">
      <c r="A160" s="5" t="s">
        <v>1160</v>
      </c>
      <c r="B160" s="5"/>
      <c r="C160" s="5"/>
      <c r="D160" s="182"/>
      <c r="E160" s="5"/>
      <c r="F160" s="5"/>
      <c r="G160" s="5" t="s">
        <v>1291</v>
      </c>
      <c r="H160" s="182"/>
      <c r="I160" s="183"/>
      <c r="K160" s="182"/>
    </row>
    <row r="161" spans="1:13" s="244" customFormat="1" ht="27.75" customHeight="1" hidden="1">
      <c r="A161" s="864" t="s">
        <v>66</v>
      </c>
      <c r="B161" s="864"/>
      <c r="C161" s="864"/>
      <c r="D161" s="864"/>
      <c r="E161" s="864"/>
      <c r="F161" s="864"/>
      <c r="G161" s="864"/>
      <c r="H161" s="864"/>
      <c r="I161" s="864"/>
      <c r="J161" s="864"/>
      <c r="K161" s="864"/>
      <c r="L161" s="864"/>
      <c r="M161" s="282"/>
    </row>
    <row r="162" spans="1:13" s="244" customFormat="1" ht="16.5">
      <c r="A162" s="24"/>
      <c r="B162" s="24"/>
      <c r="C162" s="24"/>
      <c r="D162" s="24"/>
      <c r="E162" s="24"/>
      <c r="F162" s="24"/>
      <c r="G162" s="24"/>
      <c r="H162" s="24"/>
      <c r="I162" s="25"/>
      <c r="J162" s="24"/>
      <c r="K162" s="24"/>
      <c r="L162" s="62"/>
      <c r="M162" s="282"/>
    </row>
    <row r="163" spans="1:13" s="244" customFormat="1" ht="16.5">
      <c r="A163" s="24"/>
      <c r="B163" s="24"/>
      <c r="C163" s="24"/>
      <c r="D163" s="24"/>
      <c r="E163" s="24"/>
      <c r="F163" s="24"/>
      <c r="G163" s="24"/>
      <c r="H163" s="24"/>
      <c r="I163" s="25"/>
      <c r="J163" s="24"/>
      <c r="K163" s="24"/>
      <c r="L163" s="62"/>
      <c r="M163" s="282"/>
    </row>
    <row r="164" spans="1:13" s="244" customFormat="1" ht="16.5">
      <c r="A164" s="24"/>
      <c r="B164" s="24"/>
      <c r="C164" s="24"/>
      <c r="D164" s="24"/>
      <c r="E164" s="24"/>
      <c r="F164" s="24"/>
      <c r="G164" s="24"/>
      <c r="H164" s="24"/>
      <c r="I164" s="25"/>
      <c r="J164" s="24"/>
      <c r="K164" s="24"/>
      <c r="L164" s="62"/>
      <c r="M164" s="282"/>
    </row>
    <row r="165" spans="1:13" s="244" customFormat="1" ht="16.5">
      <c r="A165" s="24"/>
      <c r="B165" s="24"/>
      <c r="C165" s="24"/>
      <c r="D165" s="24"/>
      <c r="E165" s="24"/>
      <c r="F165" s="24"/>
      <c r="G165" s="24"/>
      <c r="H165" s="24"/>
      <c r="I165" s="25"/>
      <c r="J165" s="24"/>
      <c r="K165" s="24"/>
      <c r="L165" s="62"/>
      <c r="M165" s="282"/>
    </row>
    <row r="166" spans="1:13" s="244" customFormat="1" ht="16.5">
      <c r="A166" s="24"/>
      <c r="B166" s="24"/>
      <c r="C166" s="24"/>
      <c r="D166" s="24"/>
      <c r="E166" s="24"/>
      <c r="F166" s="24"/>
      <c r="G166" s="24"/>
      <c r="H166" s="24"/>
      <c r="I166" s="25"/>
      <c r="J166" s="24"/>
      <c r="K166" s="24"/>
      <c r="L166" s="62"/>
      <c r="M166" s="282"/>
    </row>
    <row r="167" spans="1:13" s="244" customFormat="1" ht="16.5">
      <c r="A167" s="24"/>
      <c r="B167" s="24"/>
      <c r="C167" s="24"/>
      <c r="D167" s="24"/>
      <c r="E167" s="24"/>
      <c r="F167" s="24"/>
      <c r="G167" s="24"/>
      <c r="H167" s="24"/>
      <c r="I167" s="25"/>
      <c r="J167" s="24"/>
      <c r="K167" s="24"/>
      <c r="L167" s="62"/>
      <c r="M167" s="282"/>
    </row>
    <row r="168" spans="1:13" s="244" customFormat="1" ht="16.5">
      <c r="A168" s="24"/>
      <c r="B168" s="24"/>
      <c r="C168" s="24"/>
      <c r="D168" s="24"/>
      <c r="E168" s="24"/>
      <c r="F168" s="24"/>
      <c r="G168" s="24"/>
      <c r="H168" s="24"/>
      <c r="I168" s="25"/>
      <c r="J168" s="24"/>
      <c r="K168" s="24"/>
      <c r="L168" s="62"/>
      <c r="M168" s="282"/>
    </row>
    <row r="169" spans="1:13" s="244" customFormat="1" ht="16.5">
      <c r="A169" s="24"/>
      <c r="B169" s="24"/>
      <c r="C169" s="24"/>
      <c r="D169" s="24"/>
      <c r="E169" s="24"/>
      <c r="F169" s="24"/>
      <c r="G169" s="24"/>
      <c r="H169" s="24"/>
      <c r="I169" s="25"/>
      <c r="J169" s="24"/>
      <c r="K169" s="24"/>
      <c r="L169" s="62"/>
      <c r="M169" s="282"/>
    </row>
    <row r="170" spans="1:13" s="244" customFormat="1" ht="16.5">
      <c r="A170" s="24"/>
      <c r="B170" s="24"/>
      <c r="C170" s="24"/>
      <c r="D170" s="24"/>
      <c r="E170" s="24"/>
      <c r="F170" s="24"/>
      <c r="G170" s="24"/>
      <c r="H170" s="24"/>
      <c r="I170" s="25"/>
      <c r="J170" s="24"/>
      <c r="K170" s="24"/>
      <c r="L170" s="62"/>
      <c r="M170" s="282"/>
    </row>
    <row r="171" spans="1:13" s="244" customFormat="1" ht="16.5">
      <c r="A171" s="24"/>
      <c r="B171" s="24"/>
      <c r="C171" s="24"/>
      <c r="D171" s="24"/>
      <c r="E171" s="24"/>
      <c r="F171" s="24"/>
      <c r="G171" s="24"/>
      <c r="H171" s="24"/>
      <c r="I171" s="25"/>
      <c r="J171" s="24"/>
      <c r="K171" s="24"/>
      <c r="L171" s="62"/>
      <c r="M171" s="282"/>
    </row>
    <row r="172" spans="1:13" s="244" customFormat="1" ht="16.5">
      <c r="A172" s="24"/>
      <c r="B172" s="24"/>
      <c r="C172" s="24"/>
      <c r="D172" s="24"/>
      <c r="E172" s="24"/>
      <c r="F172" s="24"/>
      <c r="G172" s="24"/>
      <c r="H172" s="24"/>
      <c r="I172" s="25"/>
      <c r="J172" s="24"/>
      <c r="K172" s="24"/>
      <c r="L172" s="62"/>
      <c r="M172" s="282"/>
    </row>
    <row r="173" spans="1:13" s="244" customFormat="1" ht="16.5">
      <c r="A173" s="24"/>
      <c r="B173" s="24"/>
      <c r="C173" s="24"/>
      <c r="D173" s="24"/>
      <c r="E173" s="24"/>
      <c r="F173" s="24"/>
      <c r="G173" s="24"/>
      <c r="H173" s="24"/>
      <c r="I173" s="25"/>
      <c r="J173" s="24"/>
      <c r="K173" s="24"/>
      <c r="L173" s="62"/>
      <c r="M173" s="282"/>
    </row>
    <row r="174" spans="1:13" s="244" customFormat="1" ht="16.5">
      <c r="A174" s="24"/>
      <c r="B174" s="24"/>
      <c r="C174" s="24"/>
      <c r="D174" s="24"/>
      <c r="E174" s="24"/>
      <c r="F174" s="24"/>
      <c r="G174" s="24"/>
      <c r="H174" s="24"/>
      <c r="I174" s="25"/>
      <c r="J174" s="24"/>
      <c r="K174" s="24"/>
      <c r="L174" s="62"/>
      <c r="M174" s="282"/>
    </row>
    <row r="175" spans="1:13" s="244" customFormat="1" ht="16.5">
      <c r="A175" s="24"/>
      <c r="B175" s="24"/>
      <c r="C175" s="24"/>
      <c r="D175" s="24"/>
      <c r="E175" s="24"/>
      <c r="F175" s="24"/>
      <c r="G175" s="24"/>
      <c r="H175" s="24"/>
      <c r="I175" s="25"/>
      <c r="J175" s="24"/>
      <c r="K175" s="24"/>
      <c r="L175" s="62"/>
      <c r="M175" s="282"/>
    </row>
    <row r="176" spans="1:13" s="244" customFormat="1" ht="16.5">
      <c r="A176" s="24"/>
      <c r="B176" s="24"/>
      <c r="C176" s="24"/>
      <c r="D176" s="24"/>
      <c r="E176" s="24"/>
      <c r="F176" s="24"/>
      <c r="G176" s="24"/>
      <c r="H176" s="24"/>
      <c r="I176" s="25"/>
      <c r="J176" s="24"/>
      <c r="K176" s="24"/>
      <c r="L176" s="62"/>
      <c r="M176" s="282"/>
    </row>
    <row r="177" spans="1:13" s="244" customFormat="1" ht="16.5">
      <c r="A177" s="24"/>
      <c r="B177" s="24"/>
      <c r="C177" s="24"/>
      <c r="D177" s="24"/>
      <c r="E177" s="24"/>
      <c r="F177" s="24"/>
      <c r="G177" s="24"/>
      <c r="H177" s="24"/>
      <c r="I177" s="25"/>
      <c r="J177" s="24"/>
      <c r="K177" s="24"/>
      <c r="L177" s="62"/>
      <c r="M177" s="282"/>
    </row>
    <row r="178" spans="1:13" s="244" customFormat="1" ht="16.5">
      <c r="A178" s="24"/>
      <c r="B178" s="24"/>
      <c r="C178" s="24"/>
      <c r="D178" s="24"/>
      <c r="E178" s="24"/>
      <c r="F178" s="24"/>
      <c r="G178" s="24"/>
      <c r="H178" s="24"/>
      <c r="I178" s="25"/>
      <c r="J178" s="24"/>
      <c r="K178" s="24"/>
      <c r="L178" s="62"/>
      <c r="M178" s="282"/>
    </row>
    <row r="179" spans="1:13" s="244" customFormat="1" ht="16.5">
      <c r="A179" s="24"/>
      <c r="B179" s="24"/>
      <c r="C179" s="24"/>
      <c r="D179" s="24"/>
      <c r="E179" s="24"/>
      <c r="F179" s="24"/>
      <c r="G179" s="24"/>
      <c r="H179" s="24"/>
      <c r="I179" s="25"/>
      <c r="J179" s="24"/>
      <c r="K179" s="24"/>
      <c r="L179" s="62"/>
      <c r="M179" s="282"/>
    </row>
    <row r="180" spans="1:13" s="244" customFormat="1" ht="16.5">
      <c r="A180" s="24"/>
      <c r="B180" s="24"/>
      <c r="C180" s="24"/>
      <c r="D180" s="24"/>
      <c r="E180" s="24"/>
      <c r="F180" s="24"/>
      <c r="G180" s="24"/>
      <c r="H180" s="24"/>
      <c r="I180" s="25"/>
      <c r="J180" s="24"/>
      <c r="K180" s="24"/>
      <c r="L180" s="62"/>
      <c r="M180" s="282"/>
    </row>
    <row r="181" spans="1:13" s="244" customFormat="1" ht="16.5">
      <c r="A181" s="24"/>
      <c r="B181" s="24"/>
      <c r="C181" s="24"/>
      <c r="D181" s="24"/>
      <c r="E181" s="24"/>
      <c r="F181" s="24"/>
      <c r="G181" s="24"/>
      <c r="H181" s="24"/>
      <c r="I181" s="25"/>
      <c r="J181" s="24"/>
      <c r="K181" s="24"/>
      <c r="L181" s="62"/>
      <c r="M181" s="282"/>
    </row>
    <row r="182" spans="1:6" ht="16.5">
      <c r="A182" s="244"/>
      <c r="B182" s="244"/>
      <c r="C182" s="244"/>
      <c r="E182" s="244"/>
      <c r="F182" s="244"/>
    </row>
  </sheetData>
  <mergeCells count="32">
    <mergeCell ref="A1:L1"/>
    <mergeCell ref="A2:L2"/>
    <mergeCell ref="A3:L3"/>
    <mergeCell ref="A4:L4"/>
    <mergeCell ref="A5:L5"/>
    <mergeCell ref="A7:L7"/>
    <mergeCell ref="A8:J8"/>
    <mergeCell ref="A9:L9"/>
    <mergeCell ref="A11:L11"/>
    <mergeCell ref="A12:L12"/>
    <mergeCell ref="I13:L13"/>
    <mergeCell ref="A14:B14"/>
    <mergeCell ref="H145:H146"/>
    <mergeCell ref="A15:B15"/>
    <mergeCell ref="A38:B38"/>
    <mergeCell ref="A49:B49"/>
    <mergeCell ref="A145:B146"/>
    <mergeCell ref="C146:D146"/>
    <mergeCell ref="A147:L147"/>
    <mergeCell ref="A149:L149"/>
    <mergeCell ref="A150:L150"/>
    <mergeCell ref="I145:I146"/>
    <mergeCell ref="J145:J146"/>
    <mergeCell ref="K145:K146"/>
    <mergeCell ref="L145:L146"/>
    <mergeCell ref="E145:E146"/>
    <mergeCell ref="F145:F146"/>
    <mergeCell ref="G145:G146"/>
    <mergeCell ref="A152:L152"/>
    <mergeCell ref="A153:L153"/>
    <mergeCell ref="A157:B157"/>
    <mergeCell ref="A161:L161"/>
  </mergeCells>
  <printOptions/>
  <pageMargins left="0.5" right="0.18" top="0.56" bottom="0.22" header="0.5" footer="0.17"/>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G410"/>
  <sheetViews>
    <sheetView view="pageBreakPreview" zoomScaleSheetLayoutView="100" workbookViewId="0" topLeftCell="A1">
      <pane ySplit="5" topLeftCell="BM371" activePane="bottomLeft" state="frozen"/>
      <selection pane="topLeft" activeCell="A1" sqref="A1"/>
      <selection pane="bottomLeft" activeCell="E377" sqref="E377"/>
    </sheetView>
  </sheetViews>
  <sheetFormatPr defaultColWidth="9.00390625" defaultRowHeight="16.5"/>
  <cols>
    <col min="1" max="1" width="8.75390625" style="638" customWidth="1"/>
    <col min="2" max="2" width="24.625" style="449" customWidth="1"/>
    <col min="3" max="3" width="9.25390625" style="639" customWidth="1"/>
    <col min="4" max="4" width="9.125" style="639" customWidth="1"/>
    <col min="5" max="5" width="37.00390625" style="449" customWidth="1"/>
    <col min="6" max="6" width="9.25390625" style="447" customWidth="1"/>
    <col min="7" max="7" width="6.625" style="448" hidden="1" customWidth="1"/>
    <col min="8" max="8" width="18.00390625" style="449" customWidth="1"/>
    <col min="9" max="16384" width="9.00390625" style="449" customWidth="1"/>
  </cols>
  <sheetData>
    <row r="1" spans="1:5" ht="24" customHeight="1">
      <c r="A1" s="908" t="s">
        <v>210</v>
      </c>
      <c r="B1" s="908"/>
      <c r="C1" s="908"/>
      <c r="D1" s="908"/>
      <c r="E1" s="908"/>
    </row>
    <row r="2" spans="1:5" ht="24" customHeight="1">
      <c r="A2" s="908" t="s">
        <v>211</v>
      </c>
      <c r="B2" s="908"/>
      <c r="C2" s="908"/>
      <c r="D2" s="908"/>
      <c r="E2" s="908"/>
    </row>
    <row r="3" spans="1:5" ht="27.75" customHeight="1">
      <c r="A3" s="909" t="s">
        <v>212</v>
      </c>
      <c r="B3" s="909"/>
      <c r="C3" s="909"/>
      <c r="D3" s="909"/>
      <c r="E3" s="909"/>
    </row>
    <row r="4" spans="1:5" ht="18" customHeight="1">
      <c r="A4" s="910" t="s">
        <v>213</v>
      </c>
      <c r="B4" s="910"/>
      <c r="C4" s="910"/>
      <c r="D4" s="910"/>
      <c r="E4" s="911"/>
    </row>
    <row r="5" spans="1:5" ht="47.25" customHeight="1">
      <c r="A5" s="450" t="s">
        <v>214</v>
      </c>
      <c r="B5" s="451" t="s">
        <v>215</v>
      </c>
      <c r="C5" s="452" t="s">
        <v>216</v>
      </c>
      <c r="D5" s="452" t="s">
        <v>217</v>
      </c>
      <c r="E5" s="453" t="s">
        <v>218</v>
      </c>
    </row>
    <row r="6" spans="1:6" s="459" customFormat="1" ht="20.25" customHeight="1">
      <c r="A6" s="454">
        <f>A7+A22+A27+A34+A36+A46</f>
        <v>4761</v>
      </c>
      <c r="B6" s="455" t="s">
        <v>219</v>
      </c>
      <c r="C6" s="456">
        <f>C7+C22+C27+C34+C36+C46</f>
        <v>8038</v>
      </c>
      <c r="D6" s="456">
        <f>D7+D22+D27+D34+D36+D46</f>
        <v>7140</v>
      </c>
      <c r="E6" s="457"/>
      <c r="F6" s="458"/>
    </row>
    <row r="7" spans="1:6" s="459" customFormat="1" ht="18" customHeight="1">
      <c r="A7" s="460">
        <f>A8+A11+A14+A18+A19</f>
        <v>196</v>
      </c>
      <c r="B7" s="461" t="s">
        <v>220</v>
      </c>
      <c r="C7" s="462">
        <f>C8+C11+C14+C18+C19</f>
        <v>1462</v>
      </c>
      <c r="D7" s="462">
        <f>D8+D11+D14+D18+D19</f>
        <v>507</v>
      </c>
      <c r="E7" s="463"/>
      <c r="F7" s="464"/>
    </row>
    <row r="8" spans="1:6" s="470" customFormat="1" ht="18" customHeight="1">
      <c r="A8" s="465">
        <f>SUM(A9:A10)</f>
        <v>10</v>
      </c>
      <c r="B8" s="466" t="s">
        <v>221</v>
      </c>
      <c r="C8" s="467">
        <f>SUM(C9:C10)</f>
        <v>5</v>
      </c>
      <c r="D8" s="467">
        <f>SUM(D9:D10)</f>
        <v>8</v>
      </c>
      <c r="E8" s="468"/>
      <c r="F8" s="469"/>
    </row>
    <row r="9" spans="1:6" s="470" customFormat="1" ht="34.5" customHeight="1">
      <c r="A9" s="471">
        <v>10</v>
      </c>
      <c r="B9" s="472"/>
      <c r="C9" s="473">
        <v>2</v>
      </c>
      <c r="D9" s="473">
        <v>4</v>
      </c>
      <c r="E9" s="468" t="s">
        <v>222</v>
      </c>
      <c r="F9" s="469"/>
    </row>
    <row r="10" spans="1:6" s="470" customFormat="1" ht="34.5" customHeight="1">
      <c r="A10" s="471">
        <v>0</v>
      </c>
      <c r="B10" s="472"/>
      <c r="C10" s="473">
        <v>3</v>
      </c>
      <c r="D10" s="473">
        <v>4</v>
      </c>
      <c r="E10" s="468" t="s">
        <v>223</v>
      </c>
      <c r="F10" s="469"/>
    </row>
    <row r="11" spans="1:6" s="470" customFormat="1" ht="18" customHeight="1">
      <c r="A11" s="465">
        <v>5</v>
      </c>
      <c r="B11" s="466" t="s">
        <v>224</v>
      </c>
      <c r="C11" s="467">
        <f>SUM(C12:C13)</f>
        <v>9</v>
      </c>
      <c r="D11" s="467">
        <f>SUM(D12:D13)</f>
        <v>10</v>
      </c>
      <c r="E11" s="474"/>
      <c r="F11" s="469"/>
    </row>
    <row r="12" spans="1:6" s="470" customFormat="1" ht="18" customHeight="1">
      <c r="A12" s="471"/>
      <c r="B12" s="472" t="s">
        <v>225</v>
      </c>
      <c r="C12" s="473">
        <v>5</v>
      </c>
      <c r="D12" s="473">
        <v>5</v>
      </c>
      <c r="E12" s="475" t="s">
        <v>226</v>
      </c>
      <c r="F12" s="469"/>
    </row>
    <row r="13" spans="1:6" s="470" customFormat="1" ht="35.25" customHeight="1">
      <c r="A13" s="471"/>
      <c r="B13" s="472"/>
      <c r="C13" s="473">
        <v>4</v>
      </c>
      <c r="D13" s="473">
        <v>5</v>
      </c>
      <c r="E13" s="468" t="s">
        <v>227</v>
      </c>
      <c r="F13" s="469"/>
    </row>
    <row r="14" spans="1:6" s="470" customFormat="1" ht="18" customHeight="1">
      <c r="A14" s="465">
        <v>67</v>
      </c>
      <c r="B14" s="466" t="s">
        <v>228</v>
      </c>
      <c r="C14" s="467">
        <f>SUM(C15:C17)</f>
        <v>130</v>
      </c>
      <c r="D14" s="467">
        <f>SUM(D15:D17)</f>
        <v>139</v>
      </c>
      <c r="E14" s="474"/>
      <c r="F14" s="469"/>
    </row>
    <row r="15" spans="1:6" s="470" customFormat="1" ht="35.25" customHeight="1">
      <c r="A15" s="471"/>
      <c r="B15" s="468" t="s">
        <v>229</v>
      </c>
      <c r="C15" s="473">
        <v>30</v>
      </c>
      <c r="D15" s="473">
        <v>39</v>
      </c>
      <c r="E15" s="468" t="s">
        <v>230</v>
      </c>
      <c r="F15" s="469"/>
    </row>
    <row r="16" spans="1:6" s="470" customFormat="1" ht="34.5" customHeight="1">
      <c r="A16" s="471"/>
      <c r="B16" s="468"/>
      <c r="C16" s="473">
        <v>46</v>
      </c>
      <c r="D16" s="473">
        <v>46</v>
      </c>
      <c r="E16" s="468" t="s">
        <v>231</v>
      </c>
      <c r="F16" s="469"/>
    </row>
    <row r="17" spans="1:6" s="470" customFormat="1" ht="18" customHeight="1">
      <c r="A17" s="471"/>
      <c r="B17" s="472" t="s">
        <v>232</v>
      </c>
      <c r="C17" s="476">
        <v>54</v>
      </c>
      <c r="D17" s="476">
        <v>54</v>
      </c>
      <c r="E17" s="468" t="s">
        <v>233</v>
      </c>
      <c r="F17" s="469"/>
    </row>
    <row r="18" spans="1:7" ht="52.5" customHeight="1">
      <c r="A18" s="477">
        <v>0</v>
      </c>
      <c r="B18" s="472" t="s">
        <v>234</v>
      </c>
      <c r="C18" s="473">
        <v>1068</v>
      </c>
      <c r="D18" s="473">
        <v>0</v>
      </c>
      <c r="E18" s="478" t="s">
        <v>235</v>
      </c>
      <c r="G18" s="449"/>
    </row>
    <row r="19" spans="1:7" ht="18" customHeight="1">
      <c r="A19" s="465">
        <v>114</v>
      </c>
      <c r="B19" s="466" t="s">
        <v>236</v>
      </c>
      <c r="C19" s="467">
        <f>SUM(C20:C21)</f>
        <v>250</v>
      </c>
      <c r="D19" s="467">
        <f>SUM(D20:D21)</f>
        <v>350</v>
      </c>
      <c r="E19" s="479"/>
      <c r="F19" s="480"/>
      <c r="G19" s="449"/>
    </row>
    <row r="20" spans="1:7" ht="34.5" customHeight="1">
      <c r="A20" s="471"/>
      <c r="B20" s="468" t="s">
        <v>237</v>
      </c>
      <c r="C20" s="473">
        <v>200</v>
      </c>
      <c r="D20" s="473">
        <v>300</v>
      </c>
      <c r="E20" s="481" t="s">
        <v>238</v>
      </c>
      <c r="F20" s="480"/>
      <c r="G20" s="449"/>
    </row>
    <row r="21" spans="1:7" ht="38.25" customHeight="1">
      <c r="A21" s="471"/>
      <c r="B21" s="468" t="s">
        <v>239</v>
      </c>
      <c r="C21" s="473">
        <v>50</v>
      </c>
      <c r="D21" s="473">
        <v>50</v>
      </c>
      <c r="E21" s="481" t="s">
        <v>240</v>
      </c>
      <c r="F21" s="480"/>
      <c r="G21" s="449"/>
    </row>
    <row r="22" spans="1:7" ht="18" customHeight="1">
      <c r="A22" s="460">
        <f>A23+A24</f>
        <v>130</v>
      </c>
      <c r="B22" s="482" t="s">
        <v>241</v>
      </c>
      <c r="C22" s="483">
        <f>C23+C24</f>
        <v>233</v>
      </c>
      <c r="D22" s="483">
        <f>D23+D24</f>
        <v>263</v>
      </c>
      <c r="E22" s="484"/>
      <c r="G22" s="449"/>
    </row>
    <row r="23" spans="1:7" ht="33.75" customHeight="1">
      <c r="A23" s="471">
        <v>82</v>
      </c>
      <c r="B23" s="466" t="s">
        <v>242</v>
      </c>
      <c r="C23" s="485">
        <v>120</v>
      </c>
      <c r="D23" s="485">
        <v>150</v>
      </c>
      <c r="E23" s="486" t="s">
        <v>243</v>
      </c>
      <c r="G23" s="449"/>
    </row>
    <row r="24" spans="1:7" ht="18" customHeight="1">
      <c r="A24" s="471">
        <v>48</v>
      </c>
      <c r="B24" s="466" t="s">
        <v>244</v>
      </c>
      <c r="C24" s="467">
        <f>SUM(C25:C26)</f>
        <v>113</v>
      </c>
      <c r="D24" s="467">
        <f>SUM(D25:D26)</f>
        <v>113</v>
      </c>
      <c r="E24" s="484"/>
      <c r="G24" s="449"/>
    </row>
    <row r="25" spans="1:7" ht="18.75" customHeight="1">
      <c r="A25" s="471">
        <v>0</v>
      </c>
      <c r="B25" s="487" t="s">
        <v>245</v>
      </c>
      <c r="C25" s="473">
        <v>53</v>
      </c>
      <c r="D25" s="473">
        <v>53</v>
      </c>
      <c r="E25" s="484" t="s">
        <v>246</v>
      </c>
      <c r="G25" s="449"/>
    </row>
    <row r="26" spans="1:7" ht="33.75" customHeight="1">
      <c r="A26" s="471"/>
      <c r="B26" s="472" t="s">
        <v>247</v>
      </c>
      <c r="C26" s="473">
        <v>60</v>
      </c>
      <c r="D26" s="473">
        <v>60</v>
      </c>
      <c r="E26" s="484" t="s">
        <v>248</v>
      </c>
      <c r="G26" s="449"/>
    </row>
    <row r="27" spans="1:7" ht="18" customHeight="1">
      <c r="A27" s="460">
        <f>A28+A29+A33</f>
        <v>51</v>
      </c>
      <c r="B27" s="482" t="s">
        <v>249</v>
      </c>
      <c r="C27" s="488">
        <f>C28+C29+C33</f>
        <v>249</v>
      </c>
      <c r="D27" s="488">
        <f>D28+D29+D33</f>
        <v>228</v>
      </c>
      <c r="E27" s="468"/>
      <c r="G27" s="449"/>
    </row>
    <row r="28" spans="1:7" ht="34.5" customHeight="1">
      <c r="A28" s="471">
        <v>6</v>
      </c>
      <c r="B28" s="466" t="s">
        <v>250</v>
      </c>
      <c r="C28" s="489">
        <v>30</v>
      </c>
      <c r="D28" s="489">
        <v>30</v>
      </c>
      <c r="E28" s="484" t="s">
        <v>251</v>
      </c>
      <c r="G28" s="449"/>
    </row>
    <row r="29" spans="1:7" ht="18" customHeight="1">
      <c r="A29" s="490">
        <v>39</v>
      </c>
      <c r="B29" s="491" t="s">
        <v>252</v>
      </c>
      <c r="C29" s="492">
        <f>SUM(C30:C32)</f>
        <v>189</v>
      </c>
      <c r="D29" s="492">
        <f>SUM(D30:D32)</f>
        <v>168</v>
      </c>
      <c r="E29" s="493"/>
      <c r="G29" s="449"/>
    </row>
    <row r="30" spans="1:7" ht="34.5" customHeight="1">
      <c r="A30" s="471"/>
      <c r="B30" s="494"/>
      <c r="C30" s="495">
        <v>40</v>
      </c>
      <c r="D30" s="495">
        <v>19</v>
      </c>
      <c r="E30" s="484" t="s">
        <v>588</v>
      </c>
      <c r="G30" s="449"/>
    </row>
    <row r="31" spans="1:7" ht="34.5" customHeight="1">
      <c r="A31" s="471"/>
      <c r="B31" s="494"/>
      <c r="C31" s="495">
        <v>11</v>
      </c>
      <c r="D31" s="495">
        <v>11</v>
      </c>
      <c r="E31" s="484" t="s">
        <v>589</v>
      </c>
      <c r="G31" s="449"/>
    </row>
    <row r="32" spans="1:7" ht="34.5" customHeight="1">
      <c r="A32" s="471"/>
      <c r="B32" s="494"/>
      <c r="C32" s="495">
        <v>138</v>
      </c>
      <c r="D32" s="495">
        <v>138</v>
      </c>
      <c r="E32" s="484" t="s">
        <v>590</v>
      </c>
      <c r="G32" s="449"/>
    </row>
    <row r="33" spans="1:6" ht="34.5" customHeight="1">
      <c r="A33" s="471">
        <v>6</v>
      </c>
      <c r="B33" s="466" t="s">
        <v>591</v>
      </c>
      <c r="C33" s="489">
        <v>30</v>
      </c>
      <c r="D33" s="489">
        <v>30</v>
      </c>
      <c r="E33" s="484" t="s">
        <v>592</v>
      </c>
      <c r="F33" s="469"/>
    </row>
    <row r="34" spans="1:7" ht="36" customHeight="1">
      <c r="A34" s="460">
        <v>80</v>
      </c>
      <c r="B34" s="496" t="s">
        <v>593</v>
      </c>
      <c r="C34" s="488">
        <f>SUM(C35:C35)</f>
        <v>0</v>
      </c>
      <c r="D34" s="488">
        <f>SUM(D35:D35)</f>
        <v>0</v>
      </c>
      <c r="E34" s="474"/>
      <c r="G34" s="449"/>
    </row>
    <row r="35" spans="1:6" s="500" customFormat="1" ht="18" customHeight="1">
      <c r="A35" s="497">
        <v>80</v>
      </c>
      <c r="B35" s="498" t="s">
        <v>594</v>
      </c>
      <c r="C35" s="467">
        <v>0</v>
      </c>
      <c r="D35" s="467">
        <v>0</v>
      </c>
      <c r="E35" s="484"/>
      <c r="F35" s="499"/>
    </row>
    <row r="36" spans="1:6" s="470" customFormat="1" ht="35.25" customHeight="1">
      <c r="A36" s="460">
        <f>A37</f>
        <v>4212</v>
      </c>
      <c r="B36" s="496" t="s">
        <v>595</v>
      </c>
      <c r="C36" s="488">
        <f>C37</f>
        <v>5954</v>
      </c>
      <c r="D36" s="488">
        <f>D37</f>
        <v>5974</v>
      </c>
      <c r="E36" s="472"/>
      <c r="F36" s="469"/>
    </row>
    <row r="37" spans="1:7" ht="23.25" customHeight="1">
      <c r="A37" s="465">
        <v>4212</v>
      </c>
      <c r="B37" s="498" t="s">
        <v>596</v>
      </c>
      <c r="C37" s="467">
        <f>C38+C43</f>
        <v>5954</v>
      </c>
      <c r="D37" s="467">
        <f>D38+D43</f>
        <v>5974</v>
      </c>
      <c r="E37" s="472"/>
      <c r="G37" s="449"/>
    </row>
    <row r="38" spans="1:7" ht="21" customHeight="1">
      <c r="A38" s="501"/>
      <c r="B38" s="502"/>
      <c r="C38" s="503">
        <f>SUM(C39:C42)</f>
        <v>5834</v>
      </c>
      <c r="D38" s="503">
        <f>SUM(D39:D42)</f>
        <v>5134</v>
      </c>
      <c r="E38" s="504"/>
      <c r="G38" s="449"/>
    </row>
    <row r="39" spans="1:7" ht="68.25" customHeight="1">
      <c r="A39" s="471"/>
      <c r="B39" s="468"/>
      <c r="C39" s="505">
        <v>2500</v>
      </c>
      <c r="D39" s="476">
        <v>2000</v>
      </c>
      <c r="E39" s="468" t="s">
        <v>597</v>
      </c>
      <c r="G39" s="449"/>
    </row>
    <row r="40" spans="1:7" ht="36.75" customHeight="1">
      <c r="A40" s="471"/>
      <c r="B40" s="468"/>
      <c r="C40" s="495">
        <v>400</v>
      </c>
      <c r="D40" s="495">
        <v>200</v>
      </c>
      <c r="E40" s="468" t="s">
        <v>598</v>
      </c>
      <c r="G40" s="449"/>
    </row>
    <row r="41" spans="1:7" ht="26.25" customHeight="1">
      <c r="A41" s="471"/>
      <c r="B41" s="468"/>
      <c r="C41" s="506">
        <v>2574</v>
      </c>
      <c r="D41" s="506">
        <v>2574</v>
      </c>
      <c r="E41" s="468" t="s">
        <v>599</v>
      </c>
      <c r="G41" s="449"/>
    </row>
    <row r="42" spans="1:6" s="508" customFormat="1" ht="36.75" customHeight="1">
      <c r="A42" s="471"/>
      <c r="B42" s="468"/>
      <c r="C42" s="476">
        <v>360</v>
      </c>
      <c r="D42" s="476">
        <v>360</v>
      </c>
      <c r="E42" s="475" t="s">
        <v>600</v>
      </c>
      <c r="F42" s="507"/>
    </row>
    <row r="43" spans="1:6" s="508" customFormat="1" ht="18" customHeight="1">
      <c r="A43" s="501"/>
      <c r="B43" s="502"/>
      <c r="C43" s="509">
        <f>SUM(C44:C45)</f>
        <v>120</v>
      </c>
      <c r="D43" s="509">
        <f>SUM(D44:D45)</f>
        <v>840</v>
      </c>
      <c r="E43" s="487"/>
      <c r="F43" s="507"/>
    </row>
    <row r="44" spans="1:6" s="508" customFormat="1" ht="18" customHeight="1">
      <c r="A44" s="510"/>
      <c r="B44" s="511"/>
      <c r="C44" s="512">
        <v>120</v>
      </c>
      <c r="D44" s="512">
        <v>80</v>
      </c>
      <c r="E44" s="475" t="s">
        <v>844</v>
      </c>
      <c r="F44" s="507"/>
    </row>
    <row r="45" spans="1:6" s="508" customFormat="1" ht="18" customHeight="1">
      <c r="A45" s="510"/>
      <c r="B45" s="511"/>
      <c r="C45" s="476">
        <v>0</v>
      </c>
      <c r="D45" s="476">
        <v>760</v>
      </c>
      <c r="E45" s="475" t="s">
        <v>601</v>
      </c>
      <c r="F45" s="507"/>
    </row>
    <row r="46" spans="1:6" s="470" customFormat="1" ht="18" customHeight="1">
      <c r="A46" s="513">
        <v>92</v>
      </c>
      <c r="B46" s="514" t="s">
        <v>602</v>
      </c>
      <c r="C46" s="488">
        <f>C47</f>
        <v>140</v>
      </c>
      <c r="D46" s="488">
        <f>D47</f>
        <v>168</v>
      </c>
      <c r="E46" s="474"/>
      <c r="F46" s="447"/>
    </row>
    <row r="47" spans="1:6" s="470" customFormat="1" ht="34.5" customHeight="1">
      <c r="A47" s="471">
        <v>92</v>
      </c>
      <c r="B47" s="466" t="s">
        <v>603</v>
      </c>
      <c r="C47" s="489">
        <v>140</v>
      </c>
      <c r="D47" s="489">
        <v>168</v>
      </c>
      <c r="E47" s="484" t="s">
        <v>604</v>
      </c>
      <c r="F47" s="447"/>
    </row>
    <row r="48" spans="1:5" ht="19.5">
      <c r="A48" s="454">
        <f>A49+A90+A110+A112+A145</f>
        <v>88574</v>
      </c>
      <c r="B48" s="455" t="s">
        <v>605</v>
      </c>
      <c r="C48" s="456">
        <f>C49+C90+C105+C110+C112+C145</f>
        <v>100421</v>
      </c>
      <c r="D48" s="456">
        <f>D49+D90+D110+D112+D145</f>
        <v>113253</v>
      </c>
      <c r="E48" s="487"/>
    </row>
    <row r="49" spans="1:5" ht="18" customHeight="1">
      <c r="A49" s="460">
        <f>A52+A58+A64+A68+A73</f>
        <v>2448</v>
      </c>
      <c r="B49" s="461" t="s">
        <v>220</v>
      </c>
      <c r="C49" s="515">
        <f>C50+C52+C58+C64+C68+C73</f>
        <v>4854</v>
      </c>
      <c r="D49" s="515">
        <f>D52+D58+D64+D68+D73</f>
        <v>5962</v>
      </c>
      <c r="E49" s="463"/>
    </row>
    <row r="50" spans="1:5" ht="18" customHeight="1">
      <c r="A50" s="465"/>
      <c r="B50" s="516" t="s">
        <v>221</v>
      </c>
      <c r="C50" s="517">
        <f>C51</f>
        <v>50</v>
      </c>
      <c r="D50" s="517">
        <f>D51</f>
        <v>0</v>
      </c>
      <c r="E50" s="463"/>
    </row>
    <row r="51" spans="1:5" ht="18" customHeight="1">
      <c r="A51" s="471"/>
      <c r="B51" s="487" t="s">
        <v>606</v>
      </c>
      <c r="C51" s="518">
        <v>50</v>
      </c>
      <c r="D51" s="518">
        <v>0</v>
      </c>
      <c r="E51" s="463" t="s">
        <v>607</v>
      </c>
    </row>
    <row r="52" spans="1:5" ht="17.25" customHeight="1">
      <c r="A52" s="465">
        <v>340</v>
      </c>
      <c r="B52" s="516" t="s">
        <v>224</v>
      </c>
      <c r="C52" s="517">
        <f>C53</f>
        <v>315</v>
      </c>
      <c r="D52" s="517">
        <f>D53</f>
        <v>315</v>
      </c>
      <c r="E52" s="519"/>
    </row>
    <row r="53" spans="1:5" ht="17.25" customHeight="1">
      <c r="A53" s="490"/>
      <c r="B53" s="520" t="s">
        <v>608</v>
      </c>
      <c r="C53" s="521">
        <f>SUM(C54:C57)</f>
        <v>315</v>
      </c>
      <c r="D53" s="521">
        <f>SUM(D54:D57)</f>
        <v>315</v>
      </c>
      <c r="E53" s="522"/>
    </row>
    <row r="54" spans="1:5" ht="18" customHeight="1">
      <c r="A54" s="471"/>
      <c r="B54" s="472" t="s">
        <v>608</v>
      </c>
      <c r="C54" s="476">
        <v>22</v>
      </c>
      <c r="D54" s="476">
        <v>22</v>
      </c>
      <c r="E54" s="478" t="s">
        <v>609</v>
      </c>
    </row>
    <row r="55" spans="1:5" ht="16.5">
      <c r="A55" s="471"/>
      <c r="B55" s="472"/>
      <c r="C55" s="476">
        <v>92</v>
      </c>
      <c r="D55" s="476">
        <v>92</v>
      </c>
      <c r="E55" s="478" t="s">
        <v>610</v>
      </c>
    </row>
    <row r="56" spans="1:5" ht="16.5">
      <c r="A56" s="471"/>
      <c r="B56" s="472"/>
      <c r="C56" s="476">
        <v>59</v>
      </c>
      <c r="D56" s="476">
        <v>59</v>
      </c>
      <c r="E56" s="478" t="s">
        <v>804</v>
      </c>
    </row>
    <row r="57" spans="1:5" ht="16.5">
      <c r="A57" s="471"/>
      <c r="B57" s="472"/>
      <c r="C57" s="476">
        <v>142</v>
      </c>
      <c r="D57" s="476">
        <v>142</v>
      </c>
      <c r="E57" s="523" t="s">
        <v>611</v>
      </c>
    </row>
    <row r="58" spans="1:5" ht="17.25" customHeight="1">
      <c r="A58" s="465">
        <f>A59</f>
        <v>60</v>
      </c>
      <c r="B58" s="498" t="s">
        <v>228</v>
      </c>
      <c r="C58" s="467">
        <f>C59+C63</f>
        <v>436</v>
      </c>
      <c r="D58" s="467">
        <f>D59</f>
        <v>378</v>
      </c>
      <c r="E58" s="474"/>
    </row>
    <row r="59" spans="1:5" ht="17.25" customHeight="1">
      <c r="A59" s="471">
        <v>60</v>
      </c>
      <c r="B59" s="502" t="s">
        <v>612</v>
      </c>
      <c r="C59" s="503">
        <f>SUM(C60:C62)</f>
        <v>336</v>
      </c>
      <c r="D59" s="503">
        <f>SUM(D60:D62)</f>
        <v>378</v>
      </c>
      <c r="E59" s="474"/>
    </row>
    <row r="60" spans="1:5" ht="42" customHeight="1">
      <c r="A60" s="471">
        <v>0</v>
      </c>
      <c r="B60" s="468"/>
      <c r="C60" s="473">
        <v>73</v>
      </c>
      <c r="D60" s="473">
        <v>261</v>
      </c>
      <c r="E60" s="468" t="s">
        <v>613</v>
      </c>
    </row>
    <row r="61" spans="1:5" ht="16.5">
      <c r="A61" s="471">
        <v>0</v>
      </c>
      <c r="B61" s="468"/>
      <c r="C61" s="473">
        <v>52</v>
      </c>
      <c r="D61" s="473">
        <v>52</v>
      </c>
      <c r="E61" s="468" t="s">
        <v>614</v>
      </c>
    </row>
    <row r="62" spans="1:5" ht="33">
      <c r="A62" s="471">
        <v>0</v>
      </c>
      <c r="B62" s="468"/>
      <c r="C62" s="473">
        <v>211</v>
      </c>
      <c r="D62" s="473">
        <v>65</v>
      </c>
      <c r="E62" s="523" t="s">
        <v>615</v>
      </c>
    </row>
    <row r="63" spans="1:5" ht="16.5">
      <c r="A63" s="471"/>
      <c r="B63" s="524" t="s">
        <v>616</v>
      </c>
      <c r="C63" s="525">
        <v>100</v>
      </c>
      <c r="D63" s="525">
        <v>0</v>
      </c>
      <c r="E63" s="526" t="s">
        <v>798</v>
      </c>
    </row>
    <row r="64" spans="1:5" ht="17.25" customHeight="1">
      <c r="A64" s="465">
        <f>A65</f>
        <v>8</v>
      </c>
      <c r="B64" s="466" t="s">
        <v>617</v>
      </c>
      <c r="C64" s="467">
        <f>C65</f>
        <v>32</v>
      </c>
      <c r="D64" s="467">
        <f>D65</f>
        <v>14</v>
      </c>
      <c r="E64" s="479"/>
    </row>
    <row r="65" spans="1:5" ht="17.25" customHeight="1">
      <c r="A65" s="471">
        <v>8</v>
      </c>
      <c r="B65" s="502" t="s">
        <v>618</v>
      </c>
      <c r="C65" s="503">
        <f>SUM(C66:C67)</f>
        <v>32</v>
      </c>
      <c r="D65" s="503">
        <f>SUM(D66:D67)</f>
        <v>14</v>
      </c>
      <c r="E65" s="479"/>
    </row>
    <row r="66" spans="1:5" ht="18" customHeight="1">
      <c r="A66" s="471">
        <v>0</v>
      </c>
      <c r="B66" s="468"/>
      <c r="C66" s="473">
        <v>20</v>
      </c>
      <c r="D66" s="473">
        <v>4</v>
      </c>
      <c r="E66" s="468" t="s">
        <v>619</v>
      </c>
    </row>
    <row r="67" spans="1:5" ht="37.5" customHeight="1">
      <c r="A67" s="471">
        <v>0</v>
      </c>
      <c r="B67" s="468"/>
      <c r="C67" s="473">
        <v>12</v>
      </c>
      <c r="D67" s="473">
        <v>10</v>
      </c>
      <c r="E67" s="523" t="s">
        <v>620</v>
      </c>
    </row>
    <row r="68" spans="1:5" ht="17.25" customHeight="1">
      <c r="A68" s="465">
        <f>A69</f>
        <v>532</v>
      </c>
      <c r="B68" s="466" t="s">
        <v>234</v>
      </c>
      <c r="C68" s="467">
        <f>SUM(C69:C72)</f>
        <v>535</v>
      </c>
      <c r="D68" s="467">
        <f>SUM(D69:D71)</f>
        <v>1602</v>
      </c>
      <c r="E68" s="527"/>
    </row>
    <row r="69" spans="1:5" ht="53.25" customHeight="1">
      <c r="A69" s="477">
        <v>532</v>
      </c>
      <c r="B69" s="472" t="s">
        <v>621</v>
      </c>
      <c r="C69" s="476">
        <v>0</v>
      </c>
      <c r="D69" s="476">
        <v>0</v>
      </c>
      <c r="E69" s="484" t="s">
        <v>622</v>
      </c>
    </row>
    <row r="70" spans="1:5" ht="52.5" customHeight="1">
      <c r="A70" s="477">
        <v>0</v>
      </c>
      <c r="B70" s="472" t="s">
        <v>621</v>
      </c>
      <c r="C70" s="476">
        <v>0</v>
      </c>
      <c r="D70" s="476">
        <v>1068</v>
      </c>
      <c r="E70" s="527" t="s">
        <v>623</v>
      </c>
    </row>
    <row r="71" spans="1:5" ht="54.75" customHeight="1">
      <c r="A71" s="471">
        <v>0</v>
      </c>
      <c r="B71" s="472" t="s">
        <v>621</v>
      </c>
      <c r="C71" s="476">
        <v>534</v>
      </c>
      <c r="D71" s="476">
        <v>534</v>
      </c>
      <c r="E71" s="527" t="s">
        <v>794</v>
      </c>
    </row>
    <row r="72" spans="1:5" ht="18.75" customHeight="1">
      <c r="A72" s="471">
        <v>0</v>
      </c>
      <c r="B72" s="472"/>
      <c r="C72" s="476">
        <v>1</v>
      </c>
      <c r="D72" s="476">
        <v>0</v>
      </c>
      <c r="E72" s="527" t="s">
        <v>624</v>
      </c>
    </row>
    <row r="73" spans="1:5" ht="16.5">
      <c r="A73" s="465">
        <v>1508</v>
      </c>
      <c r="B73" s="466" t="s">
        <v>236</v>
      </c>
      <c r="C73" s="467">
        <f>C74+C78+C81+C85</f>
        <v>3486</v>
      </c>
      <c r="D73" s="467">
        <f>D74+D78+D81+D85</f>
        <v>3653</v>
      </c>
      <c r="E73" s="479"/>
    </row>
    <row r="74" spans="1:5" ht="33">
      <c r="A74" s="471">
        <v>0</v>
      </c>
      <c r="B74" s="502" t="s">
        <v>237</v>
      </c>
      <c r="C74" s="503">
        <f>SUM(C75:C77)</f>
        <v>414</v>
      </c>
      <c r="D74" s="503">
        <f>SUM(D75:D77)</f>
        <v>434</v>
      </c>
      <c r="E74" s="479"/>
    </row>
    <row r="75" spans="1:5" ht="16.5">
      <c r="A75" s="490"/>
      <c r="B75" s="528"/>
      <c r="C75" s="529">
        <v>100</v>
      </c>
      <c r="D75" s="530">
        <v>120</v>
      </c>
      <c r="E75" s="528" t="s">
        <v>625</v>
      </c>
    </row>
    <row r="76" spans="1:5" ht="16.5">
      <c r="A76" s="471"/>
      <c r="B76" s="468"/>
      <c r="C76" s="473">
        <v>236</v>
      </c>
      <c r="D76" s="473">
        <v>236</v>
      </c>
      <c r="E76" s="468" t="s">
        <v>626</v>
      </c>
    </row>
    <row r="77" spans="1:5" ht="33">
      <c r="A77" s="471"/>
      <c r="B77" s="468"/>
      <c r="C77" s="473">
        <v>78</v>
      </c>
      <c r="D77" s="473">
        <v>78</v>
      </c>
      <c r="E77" s="523" t="s">
        <v>627</v>
      </c>
    </row>
    <row r="78" spans="1:5" ht="16.5">
      <c r="A78" s="471"/>
      <c r="B78" s="502" t="s">
        <v>628</v>
      </c>
      <c r="C78" s="503">
        <f>SUM(C79:C80)</f>
        <v>0</v>
      </c>
      <c r="D78" s="503">
        <f>SUM(D79:D80)</f>
        <v>953</v>
      </c>
      <c r="E78" s="523"/>
    </row>
    <row r="79" spans="1:7" ht="38.25" customHeight="1">
      <c r="A79" s="471"/>
      <c r="B79" s="468" t="s">
        <v>629</v>
      </c>
      <c r="C79" s="473">
        <v>0</v>
      </c>
      <c r="D79" s="473">
        <v>503</v>
      </c>
      <c r="E79" s="468" t="s">
        <v>630</v>
      </c>
      <c r="G79" s="449"/>
    </row>
    <row r="80" spans="1:7" ht="16.5" customHeight="1">
      <c r="A80" s="471"/>
      <c r="B80" s="468" t="s">
        <v>629</v>
      </c>
      <c r="C80" s="473">
        <v>0</v>
      </c>
      <c r="D80" s="473">
        <v>450</v>
      </c>
      <c r="E80" s="523" t="s">
        <v>631</v>
      </c>
      <c r="G80" s="449"/>
    </row>
    <row r="81" spans="1:5" ht="33">
      <c r="A81" s="531"/>
      <c r="B81" s="502" t="s">
        <v>632</v>
      </c>
      <c r="C81" s="532">
        <f>SUM(C82:C84)</f>
        <v>102</v>
      </c>
      <c r="D81" s="532">
        <f>SUM(D82:D83)</f>
        <v>66</v>
      </c>
      <c r="E81" s="468"/>
    </row>
    <row r="82" spans="1:5" ht="33">
      <c r="A82" s="531"/>
      <c r="B82" s="468" t="s">
        <v>633</v>
      </c>
      <c r="C82" s="533">
        <v>30</v>
      </c>
      <c r="D82" s="533">
        <v>30</v>
      </c>
      <c r="E82" s="468" t="s">
        <v>634</v>
      </c>
    </row>
    <row r="83" spans="1:5" ht="33">
      <c r="A83" s="531"/>
      <c r="B83" s="468" t="s">
        <v>633</v>
      </c>
      <c r="C83" s="533">
        <v>36</v>
      </c>
      <c r="D83" s="533">
        <v>36</v>
      </c>
      <c r="E83" s="468" t="s">
        <v>800</v>
      </c>
    </row>
    <row r="84" spans="1:5" ht="33">
      <c r="A84" s="534"/>
      <c r="B84" s="535" t="s">
        <v>633</v>
      </c>
      <c r="C84" s="536">
        <v>36</v>
      </c>
      <c r="D84" s="536">
        <v>0</v>
      </c>
      <c r="E84" s="535" t="s">
        <v>795</v>
      </c>
    </row>
    <row r="85" spans="1:5" ht="16.5">
      <c r="A85" s="471"/>
      <c r="B85" s="537" t="s">
        <v>635</v>
      </c>
      <c r="C85" s="503">
        <f>SUM(C86:C89)</f>
        <v>2970</v>
      </c>
      <c r="D85" s="503">
        <f>SUM(D86:D87)</f>
        <v>2200</v>
      </c>
      <c r="E85" s="487"/>
    </row>
    <row r="86" spans="1:5" ht="16.5">
      <c r="A86" s="471"/>
      <c r="B86" s="487" t="s">
        <v>636</v>
      </c>
      <c r="C86" s="473">
        <v>1300</v>
      </c>
      <c r="D86" s="473">
        <v>1300</v>
      </c>
      <c r="E86" s="487" t="s">
        <v>637</v>
      </c>
    </row>
    <row r="87" spans="1:7" ht="18" customHeight="1">
      <c r="A87" s="471"/>
      <c r="B87" s="487" t="s">
        <v>636</v>
      </c>
      <c r="C87" s="473">
        <v>950</v>
      </c>
      <c r="D87" s="473">
        <v>900</v>
      </c>
      <c r="E87" s="487" t="s">
        <v>638</v>
      </c>
      <c r="F87" s="538"/>
      <c r="G87" s="449"/>
    </row>
    <row r="88" spans="1:5" ht="16.5">
      <c r="A88" s="471"/>
      <c r="B88" s="539" t="s">
        <v>636</v>
      </c>
      <c r="C88" s="540">
        <v>400</v>
      </c>
      <c r="D88" s="540">
        <v>0</v>
      </c>
      <c r="E88" s="539" t="s">
        <v>796</v>
      </c>
    </row>
    <row r="89" spans="1:5" ht="16.5">
      <c r="A89" s="471"/>
      <c r="B89" s="541" t="s">
        <v>639</v>
      </c>
      <c r="C89" s="540">
        <v>320</v>
      </c>
      <c r="D89" s="540">
        <v>0</v>
      </c>
      <c r="E89" s="542" t="s">
        <v>640</v>
      </c>
    </row>
    <row r="90" spans="1:5" ht="16.5">
      <c r="A90" s="460">
        <f>A91+A94</f>
        <v>229</v>
      </c>
      <c r="B90" s="482" t="s">
        <v>241</v>
      </c>
      <c r="C90" s="483">
        <f>C94+C91</f>
        <v>1863</v>
      </c>
      <c r="D90" s="483">
        <f>D94+D91</f>
        <v>10247</v>
      </c>
      <c r="E90" s="543"/>
    </row>
    <row r="91" spans="1:5" ht="16.5">
      <c r="A91" s="465">
        <v>164</v>
      </c>
      <c r="B91" s="466" t="s">
        <v>242</v>
      </c>
      <c r="C91" s="485">
        <f>SUM(C92:C93)</f>
        <v>20</v>
      </c>
      <c r="D91" s="485">
        <f>SUM(D92:D93)</f>
        <v>10170</v>
      </c>
      <c r="E91" s="543"/>
    </row>
    <row r="92" spans="1:6" ht="19.5">
      <c r="A92" s="471"/>
      <c r="B92" s="472" t="s">
        <v>641</v>
      </c>
      <c r="C92" s="544">
        <v>0</v>
      </c>
      <c r="D92" s="545">
        <v>10150</v>
      </c>
      <c r="E92" s="468" t="s">
        <v>802</v>
      </c>
      <c r="F92" s="546" t="s">
        <v>642</v>
      </c>
    </row>
    <row r="93" spans="1:5" ht="16.5">
      <c r="A93" s="471"/>
      <c r="B93" s="472" t="s">
        <v>641</v>
      </c>
      <c r="C93" s="544">
        <v>20</v>
      </c>
      <c r="D93" s="545">
        <v>20</v>
      </c>
      <c r="E93" s="468" t="s">
        <v>643</v>
      </c>
    </row>
    <row r="94" spans="1:5" ht="16.5">
      <c r="A94" s="465">
        <v>65</v>
      </c>
      <c r="B94" s="466" t="s">
        <v>244</v>
      </c>
      <c r="C94" s="467">
        <f>C95+C98</f>
        <v>1843</v>
      </c>
      <c r="D94" s="467">
        <f>D98</f>
        <v>77</v>
      </c>
      <c r="E94" s="479"/>
    </row>
    <row r="95" spans="1:5" ht="16.5">
      <c r="A95" s="471"/>
      <c r="B95" s="547" t="s">
        <v>644</v>
      </c>
      <c r="C95" s="503">
        <f>C96+C97</f>
        <v>1660</v>
      </c>
      <c r="D95" s="503">
        <f>D96</f>
        <v>0</v>
      </c>
      <c r="E95" s="479"/>
    </row>
    <row r="96" spans="1:5" ht="16.5">
      <c r="A96" s="471"/>
      <c r="B96" s="472" t="s">
        <v>645</v>
      </c>
      <c r="C96" s="473">
        <v>60</v>
      </c>
      <c r="D96" s="473">
        <v>0</v>
      </c>
      <c r="E96" s="479" t="s">
        <v>246</v>
      </c>
    </row>
    <row r="97" spans="1:5" ht="17.25" customHeight="1">
      <c r="A97" s="471"/>
      <c r="B97" s="472"/>
      <c r="C97" s="473">
        <v>1600</v>
      </c>
      <c r="D97" s="473">
        <v>0</v>
      </c>
      <c r="E97" s="479" t="s">
        <v>646</v>
      </c>
    </row>
    <row r="98" spans="1:5" ht="16.5">
      <c r="A98" s="471"/>
      <c r="B98" s="547" t="s">
        <v>247</v>
      </c>
      <c r="C98" s="503">
        <f>SUM(C99:C104)</f>
        <v>183</v>
      </c>
      <c r="D98" s="503">
        <f>SUM(D99:D103)</f>
        <v>77</v>
      </c>
      <c r="E98" s="479"/>
    </row>
    <row r="99" spans="1:5" ht="16.5">
      <c r="A99" s="471"/>
      <c r="B99" s="472" t="s">
        <v>647</v>
      </c>
      <c r="C99" s="473">
        <v>35</v>
      </c>
      <c r="D99" s="473">
        <v>35</v>
      </c>
      <c r="E99" s="468" t="s">
        <v>648</v>
      </c>
    </row>
    <row r="100" spans="1:5" ht="16.5">
      <c r="A100" s="471"/>
      <c r="B100" s="472"/>
      <c r="C100" s="473">
        <v>76</v>
      </c>
      <c r="D100" s="473">
        <v>15</v>
      </c>
      <c r="E100" s="523" t="s">
        <v>649</v>
      </c>
    </row>
    <row r="101" spans="1:5" ht="16.5">
      <c r="A101" s="471"/>
      <c r="B101" s="472"/>
      <c r="C101" s="473">
        <v>0</v>
      </c>
      <c r="D101" s="473">
        <v>5</v>
      </c>
      <c r="E101" s="468" t="s">
        <v>650</v>
      </c>
    </row>
    <row r="102" spans="1:5" ht="16.5">
      <c r="A102" s="490"/>
      <c r="B102" s="548"/>
      <c r="C102" s="530">
        <v>0</v>
      </c>
      <c r="D102" s="530">
        <v>5</v>
      </c>
      <c r="E102" s="549" t="s">
        <v>651</v>
      </c>
    </row>
    <row r="103" spans="1:5" ht="33">
      <c r="A103" s="550"/>
      <c r="B103" s="551"/>
      <c r="C103" s="552">
        <v>22</v>
      </c>
      <c r="D103" s="552">
        <v>17</v>
      </c>
      <c r="E103" s="553" t="s">
        <v>652</v>
      </c>
    </row>
    <row r="104" spans="1:5" ht="16.5">
      <c r="A104" s="471"/>
      <c r="B104" s="472"/>
      <c r="C104" s="473">
        <v>50</v>
      </c>
      <c r="D104" s="473">
        <v>0</v>
      </c>
      <c r="E104" s="468" t="s">
        <v>653</v>
      </c>
    </row>
    <row r="105" spans="1:5" ht="16.5">
      <c r="A105" s="554">
        <v>0</v>
      </c>
      <c r="B105" s="555" t="s">
        <v>654</v>
      </c>
      <c r="C105" s="556">
        <f>C106</f>
        <v>175</v>
      </c>
      <c r="D105" s="556">
        <v>0</v>
      </c>
      <c r="E105" s="523"/>
    </row>
    <row r="106" spans="1:5" ht="16.5">
      <c r="A106" s="471">
        <v>0</v>
      </c>
      <c r="B106" s="466" t="s">
        <v>655</v>
      </c>
      <c r="C106" s="557">
        <f>SUM(C107:C109)</f>
        <v>175</v>
      </c>
      <c r="D106" s="557">
        <v>0</v>
      </c>
      <c r="E106" s="523"/>
    </row>
    <row r="107" spans="1:5" ht="39.75" customHeight="1">
      <c r="A107" s="471"/>
      <c r="B107" s="535" t="s">
        <v>656</v>
      </c>
      <c r="C107" s="558">
        <v>40</v>
      </c>
      <c r="D107" s="558">
        <v>0</v>
      </c>
      <c r="E107" s="526" t="s">
        <v>657</v>
      </c>
    </row>
    <row r="108" spans="1:5" ht="16.5">
      <c r="A108" s="471"/>
      <c r="B108" s="535" t="s">
        <v>656</v>
      </c>
      <c r="C108" s="558">
        <v>35</v>
      </c>
      <c r="D108" s="558">
        <v>0</v>
      </c>
      <c r="E108" s="526" t="s">
        <v>658</v>
      </c>
    </row>
    <row r="109" spans="1:5" ht="22.5" customHeight="1">
      <c r="A109" s="471"/>
      <c r="B109" s="535" t="s">
        <v>656</v>
      </c>
      <c r="C109" s="558">
        <v>100</v>
      </c>
      <c r="D109" s="559">
        <v>0</v>
      </c>
      <c r="E109" s="526" t="s">
        <v>659</v>
      </c>
    </row>
    <row r="110" spans="1:5" ht="33">
      <c r="A110" s="460">
        <f>A111</f>
        <v>0</v>
      </c>
      <c r="B110" s="496" t="s">
        <v>593</v>
      </c>
      <c r="C110" s="488">
        <f>SUM(C111:C111)</f>
        <v>0</v>
      </c>
      <c r="D110" s="488">
        <f>SUM(D111:D111)</f>
        <v>600</v>
      </c>
      <c r="E110" s="474"/>
    </row>
    <row r="111" spans="1:5" ht="16.5">
      <c r="A111" s="477">
        <v>0</v>
      </c>
      <c r="B111" s="468" t="s">
        <v>660</v>
      </c>
      <c r="C111" s="473">
        <v>0</v>
      </c>
      <c r="D111" s="473">
        <v>600</v>
      </c>
      <c r="E111" s="468" t="s">
        <v>661</v>
      </c>
    </row>
    <row r="112" spans="1:5" ht="33">
      <c r="A112" s="460">
        <f>A113+A143</f>
        <v>85838</v>
      </c>
      <c r="B112" s="496" t="s">
        <v>595</v>
      </c>
      <c r="C112" s="488">
        <f>C113+C143</f>
        <v>93415</v>
      </c>
      <c r="D112" s="488">
        <f>D113+D143</f>
        <v>96330</v>
      </c>
      <c r="E112" s="474"/>
    </row>
    <row r="113" spans="1:5" ht="16.5">
      <c r="A113" s="465">
        <v>85578</v>
      </c>
      <c r="B113" s="498" t="s">
        <v>596</v>
      </c>
      <c r="C113" s="467">
        <f>C114+C125+C139</f>
        <v>93189</v>
      </c>
      <c r="D113" s="467">
        <f>D114+D125+D139</f>
        <v>96104</v>
      </c>
      <c r="E113" s="474"/>
    </row>
    <row r="114" spans="1:5" ht="16.5">
      <c r="A114" s="471"/>
      <c r="B114" s="560"/>
      <c r="C114" s="503">
        <f>SUM(C115:C124)</f>
        <v>67599</v>
      </c>
      <c r="D114" s="503">
        <f>SUM(D115:D124)</f>
        <v>68098</v>
      </c>
      <c r="E114" s="474"/>
    </row>
    <row r="115" spans="1:5" ht="16.5">
      <c r="A115" s="471"/>
      <c r="B115" s="468"/>
      <c r="C115" s="561">
        <v>11200</v>
      </c>
      <c r="D115" s="561">
        <v>11200</v>
      </c>
      <c r="E115" s="468" t="s">
        <v>662</v>
      </c>
    </row>
    <row r="116" spans="1:5" ht="16.5">
      <c r="A116" s="471"/>
      <c r="B116" s="475"/>
      <c r="C116" s="476">
        <v>2880</v>
      </c>
      <c r="D116" s="476">
        <v>2880</v>
      </c>
      <c r="E116" s="468" t="s">
        <v>663</v>
      </c>
    </row>
    <row r="117" spans="1:5" ht="33">
      <c r="A117" s="471"/>
      <c r="B117" s="475"/>
      <c r="C117" s="476">
        <v>450</v>
      </c>
      <c r="D117" s="476">
        <v>450</v>
      </c>
      <c r="E117" s="484" t="s">
        <v>664</v>
      </c>
    </row>
    <row r="118" spans="1:5" ht="16.5">
      <c r="A118" s="471"/>
      <c r="B118" s="475"/>
      <c r="C118" s="476">
        <v>2475</v>
      </c>
      <c r="D118" s="476">
        <v>2475</v>
      </c>
      <c r="E118" s="475" t="s">
        <v>665</v>
      </c>
    </row>
    <row r="119" spans="1:5" ht="16.5">
      <c r="A119" s="471"/>
      <c r="B119" s="475"/>
      <c r="C119" s="476">
        <v>15804</v>
      </c>
      <c r="D119" s="476">
        <v>15804</v>
      </c>
      <c r="E119" s="468" t="s">
        <v>666</v>
      </c>
    </row>
    <row r="120" spans="1:5" ht="16.5">
      <c r="A120" s="471"/>
      <c r="B120" s="475"/>
      <c r="C120" s="476">
        <v>33000</v>
      </c>
      <c r="D120" s="476">
        <v>33000</v>
      </c>
      <c r="E120" s="487" t="s">
        <v>667</v>
      </c>
    </row>
    <row r="121" spans="1:5" ht="16.5">
      <c r="A121" s="471"/>
      <c r="B121" s="475"/>
      <c r="C121" s="476">
        <v>690</v>
      </c>
      <c r="D121" s="476">
        <v>172</v>
      </c>
      <c r="E121" s="484" t="s">
        <v>668</v>
      </c>
    </row>
    <row r="122" spans="1:5" ht="16.5">
      <c r="A122" s="471"/>
      <c r="B122" s="475"/>
      <c r="C122" s="476">
        <v>600</v>
      </c>
      <c r="D122" s="476">
        <v>1000</v>
      </c>
      <c r="E122" s="484" t="s">
        <v>669</v>
      </c>
    </row>
    <row r="123" spans="1:6" s="508" customFormat="1" ht="33.75" customHeight="1">
      <c r="A123" s="471"/>
      <c r="B123" s="475"/>
      <c r="C123" s="476">
        <v>500</v>
      </c>
      <c r="D123" s="476">
        <v>800</v>
      </c>
      <c r="E123" s="475" t="s">
        <v>670</v>
      </c>
      <c r="F123" s="507"/>
    </row>
    <row r="124" spans="1:6" ht="19.5">
      <c r="A124" s="471"/>
      <c r="B124" s="475"/>
      <c r="C124" s="476">
        <v>0</v>
      </c>
      <c r="D124" s="476">
        <v>317</v>
      </c>
      <c r="E124" s="468" t="s">
        <v>640</v>
      </c>
      <c r="F124" s="546" t="s">
        <v>671</v>
      </c>
    </row>
    <row r="125" spans="1:5" ht="16.5">
      <c r="A125" s="477"/>
      <c r="B125" s="502"/>
      <c r="C125" s="509">
        <f>SUM(C126:C138)</f>
        <v>17040</v>
      </c>
      <c r="D125" s="509">
        <f>SUM(D126:D138)</f>
        <v>17456</v>
      </c>
      <c r="E125" s="472"/>
    </row>
    <row r="126" spans="1:5" ht="34.5" customHeight="1">
      <c r="A126" s="490"/>
      <c r="B126" s="528"/>
      <c r="C126" s="562">
        <v>2400</v>
      </c>
      <c r="D126" s="562">
        <v>2400</v>
      </c>
      <c r="E126" s="493" t="s">
        <v>672</v>
      </c>
    </row>
    <row r="127" spans="1:5" ht="34.5" customHeight="1">
      <c r="A127" s="471"/>
      <c r="B127" s="468"/>
      <c r="C127" s="476">
        <v>1000</v>
      </c>
      <c r="D127" s="476">
        <v>1000</v>
      </c>
      <c r="E127" s="475" t="s">
        <v>673</v>
      </c>
    </row>
    <row r="128" spans="1:5" ht="18" customHeight="1">
      <c r="A128" s="471"/>
      <c r="B128" s="468"/>
      <c r="C128" s="476">
        <v>0</v>
      </c>
      <c r="D128" s="476">
        <v>600</v>
      </c>
      <c r="E128" s="475" t="s">
        <v>674</v>
      </c>
    </row>
    <row r="129" spans="1:5" ht="53.25" customHeight="1">
      <c r="A129" s="471"/>
      <c r="B129" s="468"/>
      <c r="C129" s="476">
        <v>4752</v>
      </c>
      <c r="D129" s="476">
        <v>4752</v>
      </c>
      <c r="E129" s="468" t="s">
        <v>675</v>
      </c>
    </row>
    <row r="130" spans="1:5" ht="34.5" customHeight="1">
      <c r="A130" s="477"/>
      <c r="B130" s="468"/>
      <c r="C130" s="476">
        <v>2955</v>
      </c>
      <c r="D130" s="476">
        <v>2955</v>
      </c>
      <c r="E130" s="468" t="s">
        <v>676</v>
      </c>
    </row>
    <row r="131" spans="1:5" ht="34.5" customHeight="1">
      <c r="A131" s="471"/>
      <c r="B131" s="468"/>
      <c r="C131" s="476">
        <v>3067</v>
      </c>
      <c r="D131" s="476">
        <v>3067</v>
      </c>
      <c r="E131" s="468" t="s">
        <v>677</v>
      </c>
    </row>
    <row r="132" spans="1:5" ht="17.25" customHeight="1">
      <c r="A132" s="471"/>
      <c r="B132" s="468"/>
      <c r="C132" s="476">
        <v>250</v>
      </c>
      <c r="D132" s="476">
        <v>250</v>
      </c>
      <c r="E132" s="468" t="s">
        <v>678</v>
      </c>
    </row>
    <row r="133" spans="1:5" ht="17.25" customHeight="1">
      <c r="A133" s="477"/>
      <c r="B133" s="468"/>
      <c r="C133" s="476">
        <v>0</v>
      </c>
      <c r="D133" s="476">
        <v>400</v>
      </c>
      <c r="E133" s="468" t="s">
        <v>679</v>
      </c>
    </row>
    <row r="134" spans="1:5" ht="17.25" customHeight="1">
      <c r="A134" s="471"/>
      <c r="B134" s="475"/>
      <c r="C134" s="561">
        <v>216</v>
      </c>
      <c r="D134" s="561">
        <v>432</v>
      </c>
      <c r="E134" s="484" t="s">
        <v>680</v>
      </c>
    </row>
    <row r="135" spans="1:5" ht="36" customHeight="1">
      <c r="A135" s="471"/>
      <c r="B135" s="475"/>
      <c r="C135" s="563">
        <v>700</v>
      </c>
      <c r="D135" s="561">
        <v>100</v>
      </c>
      <c r="E135" s="523" t="s">
        <v>681</v>
      </c>
    </row>
    <row r="136" spans="1:5" ht="34.5" customHeight="1">
      <c r="A136" s="477"/>
      <c r="B136" s="468"/>
      <c r="C136" s="559">
        <v>700</v>
      </c>
      <c r="D136" s="476">
        <v>300</v>
      </c>
      <c r="E136" s="468" t="s">
        <v>682</v>
      </c>
    </row>
    <row r="137" spans="1:7" ht="35.25" customHeight="1">
      <c r="A137" s="471"/>
      <c r="B137" s="475"/>
      <c r="C137" s="561">
        <v>0</v>
      </c>
      <c r="D137" s="561">
        <v>200</v>
      </c>
      <c r="E137" s="523" t="s">
        <v>683</v>
      </c>
      <c r="G137" s="449"/>
    </row>
    <row r="138" spans="1:7" ht="17.25" customHeight="1">
      <c r="A138" s="471"/>
      <c r="B138" s="475"/>
      <c r="C138" s="561">
        <v>1000</v>
      </c>
      <c r="D138" s="561">
        <v>1000</v>
      </c>
      <c r="E138" s="523" t="s">
        <v>684</v>
      </c>
      <c r="G138" s="449"/>
    </row>
    <row r="139" spans="1:5" ht="16.5">
      <c r="A139" s="477"/>
      <c r="B139" s="502"/>
      <c r="C139" s="509">
        <f>SUM(C140:C142)</f>
        <v>8550</v>
      </c>
      <c r="D139" s="509">
        <f>SUM(D140:D142)</f>
        <v>10550</v>
      </c>
      <c r="E139" s="468"/>
    </row>
    <row r="140" spans="1:5" ht="53.25" customHeight="1">
      <c r="A140" s="471"/>
      <c r="B140" s="468"/>
      <c r="C140" s="476">
        <v>0</v>
      </c>
      <c r="D140" s="476">
        <v>2000</v>
      </c>
      <c r="E140" s="468" t="s">
        <v>685</v>
      </c>
    </row>
    <row r="141" spans="1:5" ht="18" customHeight="1">
      <c r="A141" s="471"/>
      <c r="B141" s="468"/>
      <c r="C141" s="476">
        <v>1800</v>
      </c>
      <c r="D141" s="476">
        <v>1800</v>
      </c>
      <c r="E141" s="468" t="s">
        <v>686</v>
      </c>
    </row>
    <row r="142" spans="1:5" ht="18" customHeight="1">
      <c r="A142" s="471"/>
      <c r="B142" s="475"/>
      <c r="C142" s="476">
        <v>6750</v>
      </c>
      <c r="D142" s="476">
        <v>6750</v>
      </c>
      <c r="E142" s="468" t="s">
        <v>687</v>
      </c>
    </row>
    <row r="143" spans="1:5" ht="36" customHeight="1">
      <c r="A143" s="465">
        <v>260</v>
      </c>
      <c r="B143" s="498" t="s">
        <v>688</v>
      </c>
      <c r="C143" s="557">
        <f>SUM(C144:C144)</f>
        <v>226</v>
      </c>
      <c r="D143" s="557">
        <f>SUM(D144:D144)</f>
        <v>226</v>
      </c>
      <c r="E143" s="468"/>
    </row>
    <row r="144" spans="1:5" ht="36" customHeight="1">
      <c r="A144" s="471"/>
      <c r="B144" s="468" t="s">
        <v>689</v>
      </c>
      <c r="C144" s="476">
        <v>226</v>
      </c>
      <c r="D144" s="476">
        <v>226</v>
      </c>
      <c r="E144" s="523" t="s">
        <v>690</v>
      </c>
    </row>
    <row r="145" spans="1:5" ht="16.5">
      <c r="A145" s="460">
        <v>59</v>
      </c>
      <c r="B145" s="514" t="s">
        <v>602</v>
      </c>
      <c r="C145" s="488">
        <f>C146</f>
        <v>114</v>
      </c>
      <c r="D145" s="488">
        <f>D146</f>
        <v>114</v>
      </c>
      <c r="E145" s="474"/>
    </row>
    <row r="146" spans="1:5" ht="16.5">
      <c r="A146" s="465">
        <v>59</v>
      </c>
      <c r="B146" s="466" t="s">
        <v>603</v>
      </c>
      <c r="C146" s="467">
        <f>SUM(C147:C151)</f>
        <v>114</v>
      </c>
      <c r="D146" s="467">
        <f>SUM(D147:D151)</f>
        <v>114</v>
      </c>
      <c r="E146" s="468"/>
    </row>
    <row r="147" spans="1:5" ht="16.5">
      <c r="A147" s="471"/>
      <c r="B147" s="472"/>
      <c r="C147" s="473">
        <v>25</v>
      </c>
      <c r="D147" s="473">
        <v>25</v>
      </c>
      <c r="E147" s="468" t="s">
        <v>691</v>
      </c>
    </row>
    <row r="148" spans="1:5" ht="16.5">
      <c r="A148" s="471"/>
      <c r="B148" s="472"/>
      <c r="C148" s="473">
        <v>30</v>
      </c>
      <c r="D148" s="473">
        <v>30</v>
      </c>
      <c r="E148" s="468" t="s">
        <v>692</v>
      </c>
    </row>
    <row r="149" spans="1:5" ht="21" customHeight="1">
      <c r="A149" s="490"/>
      <c r="B149" s="548"/>
      <c r="C149" s="530">
        <v>10</v>
      </c>
      <c r="D149" s="530">
        <v>10</v>
      </c>
      <c r="E149" s="528" t="s">
        <v>693</v>
      </c>
    </row>
    <row r="150" spans="1:5" ht="36.75" customHeight="1">
      <c r="A150" s="471"/>
      <c r="B150" s="564"/>
      <c r="C150" s="476">
        <v>9</v>
      </c>
      <c r="D150" s="476">
        <v>9</v>
      </c>
      <c r="E150" s="468" t="s">
        <v>694</v>
      </c>
    </row>
    <row r="151" spans="1:5" ht="55.5" customHeight="1">
      <c r="A151" s="471"/>
      <c r="B151" s="564"/>
      <c r="C151" s="473">
        <v>40</v>
      </c>
      <c r="D151" s="473">
        <v>40</v>
      </c>
      <c r="E151" s="523" t="s">
        <v>695</v>
      </c>
    </row>
    <row r="152" spans="1:5" ht="21" customHeight="1">
      <c r="A152" s="454">
        <f>A153+A216+A231+A244+A246+A271</f>
        <v>59111</v>
      </c>
      <c r="B152" s="455" t="s">
        <v>696</v>
      </c>
      <c r="C152" s="456">
        <f>C153+C216+C231+C244+C246+C269+C271</f>
        <v>95881</v>
      </c>
      <c r="D152" s="456">
        <f>D153+D216+D231+D244+D246+D271</f>
        <v>95462</v>
      </c>
      <c r="E152" s="487"/>
    </row>
    <row r="153" spans="1:5" ht="18" customHeight="1">
      <c r="A153" s="460">
        <f>A154+A159+A168+A185+A189+A197</f>
        <v>11545</v>
      </c>
      <c r="B153" s="482" t="s">
        <v>220</v>
      </c>
      <c r="C153" s="556">
        <f>C154+C159+C168+C185+C189+C197</f>
        <v>20630</v>
      </c>
      <c r="D153" s="556">
        <f>D154+D159+D168+D189+D185+D197</f>
        <v>14952</v>
      </c>
      <c r="E153" s="468"/>
    </row>
    <row r="154" spans="1:5" ht="16.5">
      <c r="A154" s="465">
        <v>0</v>
      </c>
      <c r="B154" s="466" t="s">
        <v>221</v>
      </c>
      <c r="C154" s="467">
        <f>SUM(C155:C158)</f>
        <v>31</v>
      </c>
      <c r="D154" s="467">
        <f>SUM(D155:D157)</f>
        <v>10</v>
      </c>
      <c r="E154" s="474"/>
    </row>
    <row r="155" spans="1:5" ht="16.5">
      <c r="A155" s="471"/>
      <c r="B155" s="472" t="s">
        <v>697</v>
      </c>
      <c r="C155" s="476">
        <v>0</v>
      </c>
      <c r="D155" s="476">
        <v>5</v>
      </c>
      <c r="E155" s="468" t="s">
        <v>698</v>
      </c>
    </row>
    <row r="156" spans="1:5" ht="16.5">
      <c r="A156" s="471"/>
      <c r="B156" s="472" t="s">
        <v>697</v>
      </c>
      <c r="C156" s="476">
        <v>1</v>
      </c>
      <c r="D156" s="476">
        <v>0</v>
      </c>
      <c r="E156" s="468" t="s">
        <v>699</v>
      </c>
    </row>
    <row r="157" spans="1:5" ht="33">
      <c r="A157" s="471"/>
      <c r="B157" s="472" t="s">
        <v>700</v>
      </c>
      <c r="C157" s="476">
        <v>0</v>
      </c>
      <c r="D157" s="476">
        <v>5</v>
      </c>
      <c r="E157" s="468" t="s">
        <v>701</v>
      </c>
    </row>
    <row r="158" spans="1:5" ht="16.5">
      <c r="A158" s="471"/>
      <c r="B158" s="472" t="s">
        <v>700</v>
      </c>
      <c r="C158" s="476">
        <v>30</v>
      </c>
      <c r="D158" s="476">
        <v>0</v>
      </c>
      <c r="E158" s="468" t="s">
        <v>702</v>
      </c>
    </row>
    <row r="159" spans="1:5" ht="16.5">
      <c r="A159" s="465">
        <v>90</v>
      </c>
      <c r="B159" s="466" t="s">
        <v>224</v>
      </c>
      <c r="C159" s="467">
        <f>SUM(C160:C167)</f>
        <v>197</v>
      </c>
      <c r="D159" s="467">
        <f>SUM(D160:D162)</f>
        <v>52</v>
      </c>
      <c r="E159" s="474"/>
    </row>
    <row r="160" spans="1:5" ht="16.5">
      <c r="A160" s="471"/>
      <c r="B160" s="468" t="s">
        <v>703</v>
      </c>
      <c r="C160" s="559">
        <v>80</v>
      </c>
      <c r="D160" s="476">
        <v>9</v>
      </c>
      <c r="E160" s="468" t="s">
        <v>704</v>
      </c>
    </row>
    <row r="161" spans="1:5" ht="33">
      <c r="A161" s="471"/>
      <c r="B161" s="468" t="s">
        <v>703</v>
      </c>
      <c r="C161" s="476">
        <v>30</v>
      </c>
      <c r="D161" s="476">
        <v>30</v>
      </c>
      <c r="E161" s="468" t="s">
        <v>705</v>
      </c>
    </row>
    <row r="162" spans="1:5" ht="16.5">
      <c r="A162" s="471"/>
      <c r="B162" s="468" t="s">
        <v>703</v>
      </c>
      <c r="C162" s="559">
        <v>0</v>
      </c>
      <c r="D162" s="476">
        <v>13</v>
      </c>
      <c r="E162" s="468" t="s">
        <v>706</v>
      </c>
    </row>
    <row r="163" spans="1:5" ht="16.5">
      <c r="A163" s="471"/>
      <c r="B163" s="535" t="s">
        <v>703</v>
      </c>
      <c r="C163" s="476">
        <v>9</v>
      </c>
      <c r="D163" s="476"/>
      <c r="E163" s="468" t="s">
        <v>707</v>
      </c>
    </row>
    <row r="164" spans="1:5" ht="33" customHeight="1">
      <c r="A164" s="471"/>
      <c r="B164" s="535" t="s">
        <v>703</v>
      </c>
      <c r="C164" s="559">
        <v>10</v>
      </c>
      <c r="D164" s="559">
        <v>0</v>
      </c>
      <c r="E164" s="535" t="s">
        <v>708</v>
      </c>
    </row>
    <row r="165" spans="1:5" ht="18" customHeight="1">
      <c r="A165" s="471"/>
      <c r="B165" s="535" t="s">
        <v>703</v>
      </c>
      <c r="C165" s="559">
        <v>32</v>
      </c>
      <c r="D165" s="559">
        <v>0</v>
      </c>
      <c r="E165" s="535" t="s">
        <v>833</v>
      </c>
    </row>
    <row r="166" spans="1:5" ht="18" customHeight="1">
      <c r="A166" s="471"/>
      <c r="B166" s="535" t="s">
        <v>703</v>
      </c>
      <c r="C166" s="559">
        <v>26</v>
      </c>
      <c r="D166" s="559">
        <v>0</v>
      </c>
      <c r="E166" s="535" t="s">
        <v>830</v>
      </c>
    </row>
    <row r="167" spans="1:5" ht="16.5">
      <c r="A167" s="471"/>
      <c r="B167" s="468" t="s">
        <v>703</v>
      </c>
      <c r="C167" s="559">
        <v>10</v>
      </c>
      <c r="D167" s="476">
        <v>0</v>
      </c>
      <c r="E167" s="468" t="s">
        <v>709</v>
      </c>
    </row>
    <row r="168" spans="1:5" ht="18" customHeight="1">
      <c r="A168" s="465">
        <v>104</v>
      </c>
      <c r="B168" s="466" t="s">
        <v>228</v>
      </c>
      <c r="C168" s="467">
        <f>C169+C177</f>
        <v>355</v>
      </c>
      <c r="D168" s="467">
        <f>D169+D177</f>
        <v>407</v>
      </c>
      <c r="E168" s="474"/>
    </row>
    <row r="169" spans="1:5" ht="18" customHeight="1">
      <c r="A169" s="471"/>
      <c r="B169" s="547" t="s">
        <v>612</v>
      </c>
      <c r="C169" s="503">
        <f>SUM(C170:C176)</f>
        <v>200</v>
      </c>
      <c r="D169" s="503">
        <f>SUM(D170:D173)</f>
        <v>387</v>
      </c>
      <c r="E169" s="474"/>
    </row>
    <row r="170" spans="1:5" ht="33">
      <c r="A170" s="471"/>
      <c r="B170" s="472"/>
      <c r="C170" s="476">
        <v>0</v>
      </c>
      <c r="D170" s="476">
        <v>42</v>
      </c>
      <c r="E170" s="468" t="s">
        <v>710</v>
      </c>
    </row>
    <row r="171" spans="1:5" ht="33">
      <c r="A171" s="471"/>
      <c r="B171" s="472"/>
      <c r="C171" s="476">
        <v>50</v>
      </c>
      <c r="D171" s="476">
        <v>70</v>
      </c>
      <c r="E171" s="468" t="s">
        <v>711</v>
      </c>
    </row>
    <row r="172" spans="1:5" ht="16.5">
      <c r="A172" s="471"/>
      <c r="B172" s="472"/>
      <c r="C172" s="476">
        <v>40</v>
      </c>
      <c r="D172" s="476">
        <v>195</v>
      </c>
      <c r="E172" s="468" t="s">
        <v>712</v>
      </c>
    </row>
    <row r="173" spans="1:5" ht="33.75" customHeight="1">
      <c r="A173" s="490"/>
      <c r="B173" s="548"/>
      <c r="C173" s="562">
        <v>50</v>
      </c>
      <c r="D173" s="562">
        <v>80</v>
      </c>
      <c r="E173" s="528" t="s">
        <v>826</v>
      </c>
    </row>
    <row r="174" spans="1:5" ht="16.5">
      <c r="A174" s="471"/>
      <c r="B174" s="472"/>
      <c r="C174" s="559">
        <v>40</v>
      </c>
      <c r="D174" s="476">
        <v>0</v>
      </c>
      <c r="E174" s="468" t="s">
        <v>828</v>
      </c>
    </row>
    <row r="175" spans="1:5" ht="16.5">
      <c r="A175" s="471"/>
      <c r="B175" s="472"/>
      <c r="C175" s="559">
        <v>5</v>
      </c>
      <c r="D175" s="476">
        <v>0</v>
      </c>
      <c r="E175" s="468" t="s">
        <v>713</v>
      </c>
    </row>
    <row r="176" spans="1:5" ht="18" customHeight="1">
      <c r="A176" s="471"/>
      <c r="B176" s="472"/>
      <c r="C176" s="559">
        <v>15</v>
      </c>
      <c r="D176" s="559">
        <v>0</v>
      </c>
      <c r="E176" s="535" t="s">
        <v>714</v>
      </c>
    </row>
    <row r="177" spans="1:5" ht="18" customHeight="1">
      <c r="A177" s="471"/>
      <c r="B177" s="547" t="s">
        <v>616</v>
      </c>
      <c r="C177" s="509">
        <f>SUM(C178:C184)</f>
        <v>155</v>
      </c>
      <c r="D177" s="509">
        <f>SUM(D178:D184)</f>
        <v>20</v>
      </c>
      <c r="E177" s="468"/>
    </row>
    <row r="178" spans="1:5" ht="54.75" customHeight="1">
      <c r="A178" s="471"/>
      <c r="B178" s="472"/>
      <c r="C178" s="476">
        <v>0</v>
      </c>
      <c r="D178" s="476">
        <v>20</v>
      </c>
      <c r="E178" s="468" t="s">
        <v>715</v>
      </c>
    </row>
    <row r="179" spans="1:5" ht="52.5" customHeight="1">
      <c r="A179" s="471"/>
      <c r="B179" s="565"/>
      <c r="C179" s="558">
        <v>80</v>
      </c>
      <c r="D179" s="558">
        <v>0</v>
      </c>
      <c r="E179" s="468" t="s">
        <v>716</v>
      </c>
    </row>
    <row r="180" spans="1:5" ht="18" customHeight="1">
      <c r="A180" s="471"/>
      <c r="B180" s="565"/>
      <c r="C180" s="558">
        <v>20</v>
      </c>
      <c r="D180" s="558">
        <v>0</v>
      </c>
      <c r="E180" s="468" t="s">
        <v>717</v>
      </c>
    </row>
    <row r="181" spans="1:5" ht="18" customHeight="1">
      <c r="A181" s="471"/>
      <c r="B181" s="565"/>
      <c r="C181" s="558">
        <v>6</v>
      </c>
      <c r="D181" s="558">
        <v>0</v>
      </c>
      <c r="E181" s="468" t="s">
        <v>718</v>
      </c>
    </row>
    <row r="182" spans="1:5" ht="18" customHeight="1">
      <c r="A182" s="471"/>
      <c r="B182" s="565"/>
      <c r="C182" s="558">
        <v>15</v>
      </c>
      <c r="D182" s="558">
        <v>0</v>
      </c>
      <c r="E182" s="535" t="s">
        <v>719</v>
      </c>
    </row>
    <row r="183" spans="1:5" ht="18" customHeight="1">
      <c r="A183" s="471"/>
      <c r="B183" s="565"/>
      <c r="C183" s="558">
        <v>30</v>
      </c>
      <c r="D183" s="558">
        <v>0</v>
      </c>
      <c r="E183" s="535" t="s">
        <v>720</v>
      </c>
    </row>
    <row r="184" spans="1:5" ht="18" customHeight="1">
      <c r="A184" s="471"/>
      <c r="B184" s="472"/>
      <c r="C184" s="559">
        <v>4</v>
      </c>
      <c r="D184" s="559">
        <v>0</v>
      </c>
      <c r="E184" s="535" t="s">
        <v>832</v>
      </c>
    </row>
    <row r="185" spans="1:5" ht="33.75" customHeight="1">
      <c r="A185" s="465">
        <v>3</v>
      </c>
      <c r="B185" s="466" t="s">
        <v>617</v>
      </c>
      <c r="C185" s="467">
        <f>SUM(C186:C188)</f>
        <v>8</v>
      </c>
      <c r="D185" s="467">
        <f>SUM(D186:D187)</f>
        <v>15</v>
      </c>
      <c r="E185" s="479"/>
    </row>
    <row r="186" spans="1:5" ht="33.75" customHeight="1">
      <c r="A186" s="471"/>
      <c r="B186" s="468" t="s">
        <v>721</v>
      </c>
      <c r="C186" s="473">
        <v>0</v>
      </c>
      <c r="D186" s="473">
        <v>10</v>
      </c>
      <c r="E186" s="468" t="s">
        <v>722</v>
      </c>
    </row>
    <row r="187" spans="1:5" ht="36.75" customHeight="1">
      <c r="A187" s="471"/>
      <c r="B187" s="468" t="s">
        <v>721</v>
      </c>
      <c r="C187" s="473">
        <v>5</v>
      </c>
      <c r="D187" s="473">
        <v>5</v>
      </c>
      <c r="E187" s="468" t="s">
        <v>723</v>
      </c>
    </row>
    <row r="188" spans="1:5" ht="33" customHeight="1">
      <c r="A188" s="471"/>
      <c r="B188" s="535" t="s">
        <v>721</v>
      </c>
      <c r="C188" s="540">
        <v>3</v>
      </c>
      <c r="D188" s="540">
        <v>0</v>
      </c>
      <c r="E188" s="535" t="s">
        <v>724</v>
      </c>
    </row>
    <row r="189" spans="1:5" ht="17.25" customHeight="1">
      <c r="A189" s="465">
        <v>426</v>
      </c>
      <c r="B189" s="466" t="s">
        <v>234</v>
      </c>
      <c r="C189" s="467">
        <f>SUM(C190:C196)</f>
        <v>1300</v>
      </c>
      <c r="D189" s="467">
        <f>SUM(D190:D191)</f>
        <v>210</v>
      </c>
      <c r="E189" s="474"/>
    </row>
    <row r="190" spans="1:5" ht="33.75" customHeight="1">
      <c r="A190" s="471"/>
      <c r="B190" s="472" t="s">
        <v>621</v>
      </c>
      <c r="C190" s="473">
        <v>200</v>
      </c>
      <c r="D190" s="473">
        <v>200</v>
      </c>
      <c r="E190" s="468" t="s">
        <v>725</v>
      </c>
    </row>
    <row r="191" spans="1:5" ht="35.25" customHeight="1">
      <c r="A191" s="471"/>
      <c r="B191" s="472"/>
      <c r="C191" s="473">
        <v>0</v>
      </c>
      <c r="D191" s="473">
        <v>10</v>
      </c>
      <c r="E191" s="468" t="s">
        <v>726</v>
      </c>
    </row>
    <row r="192" spans="1:5" ht="36.75" customHeight="1">
      <c r="A192" s="471"/>
      <c r="B192" s="472"/>
      <c r="C192" s="540">
        <v>534</v>
      </c>
      <c r="D192" s="540">
        <v>0</v>
      </c>
      <c r="E192" s="535" t="s">
        <v>727</v>
      </c>
    </row>
    <row r="193" spans="1:5" ht="32.25" customHeight="1">
      <c r="A193" s="471"/>
      <c r="B193" s="472"/>
      <c r="C193" s="540">
        <v>20</v>
      </c>
      <c r="D193" s="540">
        <v>0</v>
      </c>
      <c r="E193" s="535" t="s">
        <v>728</v>
      </c>
    </row>
    <row r="194" spans="1:5" ht="33.75" customHeight="1">
      <c r="A194" s="490"/>
      <c r="B194" s="548"/>
      <c r="C194" s="529">
        <v>534</v>
      </c>
      <c r="D194" s="529">
        <v>0</v>
      </c>
      <c r="E194" s="566" t="s">
        <v>729</v>
      </c>
    </row>
    <row r="195" spans="1:5" ht="39" customHeight="1">
      <c r="A195" s="471"/>
      <c r="B195" s="472"/>
      <c r="C195" s="473">
        <v>10</v>
      </c>
      <c r="D195" s="473">
        <v>0</v>
      </c>
      <c r="E195" s="468" t="s">
        <v>730</v>
      </c>
    </row>
    <row r="196" spans="1:5" ht="18.75" customHeight="1">
      <c r="A196" s="471"/>
      <c r="B196" s="472"/>
      <c r="C196" s="540">
        <v>2</v>
      </c>
      <c r="D196" s="540">
        <v>0</v>
      </c>
      <c r="E196" s="535" t="s">
        <v>624</v>
      </c>
    </row>
    <row r="197" spans="1:5" ht="18" customHeight="1">
      <c r="A197" s="465">
        <v>10922</v>
      </c>
      <c r="B197" s="466" t="s">
        <v>236</v>
      </c>
      <c r="C197" s="467">
        <f>C198+C200+C208+C210</f>
        <v>18739</v>
      </c>
      <c r="D197" s="467">
        <f>D200+D208+D210</f>
        <v>14258</v>
      </c>
      <c r="E197" s="472"/>
    </row>
    <row r="198" spans="1:5" ht="18" customHeight="1">
      <c r="A198" s="471"/>
      <c r="B198" s="547" t="s">
        <v>731</v>
      </c>
      <c r="C198" s="503">
        <f>SUM(C199)</f>
        <v>150</v>
      </c>
      <c r="D198" s="503">
        <f>SUM(D199)</f>
        <v>0</v>
      </c>
      <c r="E198" s="472"/>
    </row>
    <row r="199" spans="1:5" ht="33.75" customHeight="1">
      <c r="A199" s="471"/>
      <c r="B199" s="472" t="s">
        <v>731</v>
      </c>
      <c r="C199" s="473">
        <v>150</v>
      </c>
      <c r="D199" s="473">
        <v>0</v>
      </c>
      <c r="E199" s="472" t="s">
        <v>732</v>
      </c>
    </row>
    <row r="200" spans="1:5" ht="33.75" customHeight="1">
      <c r="A200" s="471"/>
      <c r="B200" s="502" t="s">
        <v>237</v>
      </c>
      <c r="C200" s="503">
        <f>SUM(C201:C207)</f>
        <v>655</v>
      </c>
      <c r="D200" s="503">
        <f>SUM(D201:D203)</f>
        <v>624</v>
      </c>
      <c r="E200" s="472"/>
    </row>
    <row r="201" spans="1:5" ht="48.75" customHeight="1">
      <c r="A201" s="471"/>
      <c r="B201" s="468" t="s">
        <v>237</v>
      </c>
      <c r="C201" s="567">
        <v>328</v>
      </c>
      <c r="D201" s="567">
        <v>274</v>
      </c>
      <c r="E201" s="468" t="s">
        <v>733</v>
      </c>
    </row>
    <row r="202" spans="1:5" ht="54.75" customHeight="1">
      <c r="A202" s="471"/>
      <c r="B202" s="468"/>
      <c r="C202" s="567">
        <v>200</v>
      </c>
      <c r="D202" s="567">
        <v>300</v>
      </c>
      <c r="E202" s="468" t="s">
        <v>734</v>
      </c>
    </row>
    <row r="203" spans="1:5" ht="41.25" customHeight="1">
      <c r="A203" s="471"/>
      <c r="B203" s="468"/>
      <c r="C203" s="568">
        <v>0</v>
      </c>
      <c r="D203" s="568">
        <v>50</v>
      </c>
      <c r="E203" s="468" t="s">
        <v>735</v>
      </c>
    </row>
    <row r="204" spans="1:5" ht="16.5">
      <c r="A204" s="471"/>
      <c r="B204" s="468"/>
      <c r="C204" s="569">
        <v>30</v>
      </c>
      <c r="D204" s="568">
        <v>0</v>
      </c>
      <c r="E204" s="468" t="s">
        <v>736</v>
      </c>
    </row>
    <row r="205" spans="1:5" ht="16.5">
      <c r="A205" s="471"/>
      <c r="B205" s="468"/>
      <c r="C205" s="570">
        <v>58</v>
      </c>
      <c r="D205" s="570">
        <v>0</v>
      </c>
      <c r="E205" s="535" t="s">
        <v>737</v>
      </c>
    </row>
    <row r="206" spans="1:5" ht="38.25" customHeight="1">
      <c r="A206" s="471"/>
      <c r="B206" s="468"/>
      <c r="C206" s="570">
        <v>19</v>
      </c>
      <c r="D206" s="570">
        <v>0</v>
      </c>
      <c r="E206" s="535" t="s">
        <v>738</v>
      </c>
    </row>
    <row r="207" spans="1:5" ht="45" customHeight="1">
      <c r="A207" s="471"/>
      <c r="B207" s="468"/>
      <c r="C207" s="570">
        <v>20</v>
      </c>
      <c r="D207" s="570">
        <v>0</v>
      </c>
      <c r="E207" s="535" t="s">
        <v>739</v>
      </c>
    </row>
    <row r="208" spans="1:7" ht="31.5" customHeight="1">
      <c r="A208" s="471"/>
      <c r="B208" s="502" t="s">
        <v>628</v>
      </c>
      <c r="C208" s="503">
        <f>C209</f>
        <v>0</v>
      </c>
      <c r="D208" s="503">
        <f>D209</f>
        <v>600</v>
      </c>
      <c r="E208" s="523"/>
      <c r="G208" s="449"/>
    </row>
    <row r="209" spans="1:5" ht="39" customHeight="1">
      <c r="A209" s="471"/>
      <c r="B209" s="468" t="s">
        <v>629</v>
      </c>
      <c r="C209" s="473">
        <v>0</v>
      </c>
      <c r="D209" s="473">
        <v>600</v>
      </c>
      <c r="E209" s="468" t="s">
        <v>740</v>
      </c>
    </row>
    <row r="210" spans="1:5" ht="18" customHeight="1">
      <c r="A210" s="471"/>
      <c r="B210" s="537" t="s">
        <v>741</v>
      </c>
      <c r="C210" s="571">
        <f>SUM(C211:C215)</f>
        <v>17934</v>
      </c>
      <c r="D210" s="571">
        <f>SUM(D211:D212)</f>
        <v>13034</v>
      </c>
      <c r="E210" s="475"/>
    </row>
    <row r="211" spans="1:7" ht="33.75" customHeight="1">
      <c r="A211" s="471"/>
      <c r="B211" s="487"/>
      <c r="C211" s="567">
        <v>10200</v>
      </c>
      <c r="D211" s="567">
        <v>10200</v>
      </c>
      <c r="E211" s="475" t="s">
        <v>742</v>
      </c>
      <c r="G211" s="449"/>
    </row>
    <row r="212" spans="1:5" ht="33.75" customHeight="1">
      <c r="A212" s="471"/>
      <c r="B212" s="468"/>
      <c r="C212" s="476">
        <v>2834</v>
      </c>
      <c r="D212" s="476">
        <v>2834</v>
      </c>
      <c r="E212" s="468" t="s">
        <v>743</v>
      </c>
    </row>
    <row r="213" spans="1:5" ht="33.75" customHeight="1">
      <c r="A213" s="471"/>
      <c r="B213" s="468"/>
      <c r="C213" s="476">
        <v>2500</v>
      </c>
      <c r="D213" s="476">
        <v>0</v>
      </c>
      <c r="E213" s="468" t="s">
        <v>744</v>
      </c>
    </row>
    <row r="214" spans="1:5" ht="18" customHeight="1">
      <c r="A214" s="471"/>
      <c r="B214" s="487"/>
      <c r="C214" s="570">
        <v>1100</v>
      </c>
      <c r="D214" s="570">
        <v>0</v>
      </c>
      <c r="E214" s="542" t="s">
        <v>745</v>
      </c>
    </row>
    <row r="215" spans="1:5" ht="18" customHeight="1">
      <c r="A215" s="550"/>
      <c r="B215" s="572"/>
      <c r="C215" s="573">
        <v>1300</v>
      </c>
      <c r="D215" s="573">
        <v>0</v>
      </c>
      <c r="E215" s="574" t="s">
        <v>746</v>
      </c>
    </row>
    <row r="216" spans="1:5" ht="18" customHeight="1">
      <c r="A216" s="460">
        <f>A217+A220</f>
        <v>44</v>
      </c>
      <c r="B216" s="482" t="s">
        <v>241</v>
      </c>
      <c r="C216" s="483">
        <f>C217+C220</f>
        <v>439</v>
      </c>
      <c r="D216" s="483">
        <f>D217+D220</f>
        <v>221</v>
      </c>
      <c r="E216" s="543"/>
    </row>
    <row r="217" spans="1:5" ht="34.5" customHeight="1">
      <c r="A217" s="465">
        <v>19</v>
      </c>
      <c r="B217" s="466" t="s">
        <v>242</v>
      </c>
      <c r="C217" s="485">
        <f>SUM(C218:C219)</f>
        <v>85</v>
      </c>
      <c r="D217" s="485">
        <f>SUM(D218:D219)</f>
        <v>85</v>
      </c>
      <c r="E217" s="543"/>
    </row>
    <row r="218" spans="1:5" ht="34.5" customHeight="1">
      <c r="A218" s="471"/>
      <c r="B218" s="472" t="s">
        <v>747</v>
      </c>
      <c r="C218" s="545">
        <v>15</v>
      </c>
      <c r="D218" s="545">
        <v>15</v>
      </c>
      <c r="E218" s="486" t="s">
        <v>748</v>
      </c>
    </row>
    <row r="219" spans="1:5" ht="33.75" customHeight="1">
      <c r="A219" s="471"/>
      <c r="B219" s="472" t="s">
        <v>747</v>
      </c>
      <c r="C219" s="545">
        <v>70</v>
      </c>
      <c r="D219" s="545">
        <v>70</v>
      </c>
      <c r="E219" s="468" t="s">
        <v>835</v>
      </c>
    </row>
    <row r="220" spans="1:5" ht="16.5">
      <c r="A220" s="465">
        <v>25</v>
      </c>
      <c r="B220" s="466" t="s">
        <v>244</v>
      </c>
      <c r="C220" s="467">
        <f>SUM(C221:C230)</f>
        <v>354</v>
      </c>
      <c r="D220" s="467">
        <f>SUM(D224:D225)</f>
        <v>136</v>
      </c>
      <c r="E220" s="479"/>
    </row>
    <row r="221" spans="1:5" ht="34.5" customHeight="1">
      <c r="A221" s="471"/>
      <c r="B221" s="472" t="s">
        <v>644</v>
      </c>
      <c r="C221" s="473">
        <v>74</v>
      </c>
      <c r="D221" s="473">
        <v>0</v>
      </c>
      <c r="E221" s="575" t="s">
        <v>749</v>
      </c>
    </row>
    <row r="222" spans="1:5" ht="16.5">
      <c r="A222" s="471"/>
      <c r="B222" s="472" t="s">
        <v>644</v>
      </c>
      <c r="C222" s="473">
        <v>60</v>
      </c>
      <c r="D222" s="473"/>
      <c r="E222" s="575" t="s">
        <v>750</v>
      </c>
    </row>
    <row r="223" spans="1:5" ht="34.5" customHeight="1">
      <c r="A223" s="471"/>
      <c r="B223" s="472" t="s">
        <v>644</v>
      </c>
      <c r="C223" s="473">
        <v>30</v>
      </c>
      <c r="D223" s="473">
        <v>0</v>
      </c>
      <c r="E223" s="575" t="s">
        <v>751</v>
      </c>
    </row>
    <row r="224" spans="1:5" ht="34.5" customHeight="1">
      <c r="A224" s="471"/>
      <c r="B224" s="472" t="s">
        <v>752</v>
      </c>
      <c r="C224" s="545">
        <v>100</v>
      </c>
      <c r="D224" s="545">
        <v>100</v>
      </c>
      <c r="E224" s="468" t="s">
        <v>753</v>
      </c>
    </row>
    <row r="225" spans="1:5" ht="39" customHeight="1">
      <c r="A225" s="471"/>
      <c r="B225" s="472" t="s">
        <v>752</v>
      </c>
      <c r="C225" s="473">
        <v>0</v>
      </c>
      <c r="D225" s="473">
        <v>36</v>
      </c>
      <c r="E225" s="468" t="s">
        <v>754</v>
      </c>
    </row>
    <row r="226" spans="1:5" ht="18" customHeight="1">
      <c r="A226" s="471"/>
      <c r="B226" s="576" t="s">
        <v>752</v>
      </c>
      <c r="C226" s="544">
        <v>8</v>
      </c>
      <c r="D226" s="544">
        <v>0</v>
      </c>
      <c r="E226" s="535" t="s">
        <v>755</v>
      </c>
    </row>
    <row r="227" spans="1:5" ht="18" customHeight="1">
      <c r="A227" s="471"/>
      <c r="B227" s="576" t="s">
        <v>752</v>
      </c>
      <c r="C227" s="544">
        <v>10</v>
      </c>
      <c r="D227" s="544">
        <v>0</v>
      </c>
      <c r="E227" s="535" t="s">
        <v>756</v>
      </c>
    </row>
    <row r="228" spans="1:5" ht="18" customHeight="1">
      <c r="A228" s="471"/>
      <c r="B228" s="576" t="s">
        <v>752</v>
      </c>
      <c r="C228" s="544">
        <v>12</v>
      </c>
      <c r="D228" s="544">
        <v>0</v>
      </c>
      <c r="E228" s="535" t="s">
        <v>757</v>
      </c>
    </row>
    <row r="229" spans="1:5" ht="34.5" customHeight="1">
      <c r="A229" s="471"/>
      <c r="B229" s="576" t="s">
        <v>752</v>
      </c>
      <c r="C229" s="544">
        <v>20</v>
      </c>
      <c r="D229" s="544">
        <v>0</v>
      </c>
      <c r="E229" s="535" t="s">
        <v>758</v>
      </c>
    </row>
    <row r="230" spans="1:5" ht="35.25" customHeight="1">
      <c r="A230" s="471"/>
      <c r="B230" s="472" t="s">
        <v>752</v>
      </c>
      <c r="C230" s="540">
        <v>40</v>
      </c>
      <c r="D230" s="473">
        <v>0</v>
      </c>
      <c r="E230" s="468" t="s">
        <v>759</v>
      </c>
    </row>
    <row r="231" spans="1:5" ht="18" customHeight="1">
      <c r="A231" s="460">
        <f>A232+A236+A237+A242</f>
        <v>8</v>
      </c>
      <c r="B231" s="482" t="s">
        <v>249</v>
      </c>
      <c r="C231" s="488">
        <f>C232+C236+C237+C242</f>
        <v>112</v>
      </c>
      <c r="D231" s="488">
        <f>D232+D236+D237+D242</f>
        <v>120</v>
      </c>
      <c r="E231" s="468"/>
    </row>
    <row r="232" spans="1:5" ht="33.75" customHeight="1">
      <c r="A232" s="465">
        <v>4</v>
      </c>
      <c r="B232" s="466" t="s">
        <v>760</v>
      </c>
      <c r="C232" s="467">
        <f>SUM(C233:C235)</f>
        <v>28</v>
      </c>
      <c r="D232" s="467">
        <f>D233</f>
        <v>20</v>
      </c>
      <c r="E232" s="468" t="s">
        <v>761</v>
      </c>
    </row>
    <row r="233" spans="1:5" ht="33.75" customHeight="1">
      <c r="A233" s="471"/>
      <c r="B233" s="472" t="s">
        <v>762</v>
      </c>
      <c r="C233" s="473">
        <v>0</v>
      </c>
      <c r="D233" s="473">
        <v>20</v>
      </c>
      <c r="E233" s="468" t="s">
        <v>763</v>
      </c>
    </row>
    <row r="234" spans="1:5" ht="33.75" customHeight="1">
      <c r="A234" s="471"/>
      <c r="B234" s="472" t="s">
        <v>762</v>
      </c>
      <c r="C234" s="473">
        <v>20</v>
      </c>
      <c r="D234" s="473">
        <v>0</v>
      </c>
      <c r="E234" s="468" t="s">
        <v>764</v>
      </c>
    </row>
    <row r="235" spans="1:5" ht="40.5" customHeight="1">
      <c r="A235" s="471"/>
      <c r="B235" s="472" t="s">
        <v>762</v>
      </c>
      <c r="C235" s="473">
        <v>8</v>
      </c>
      <c r="D235" s="473"/>
      <c r="E235" s="468" t="s">
        <v>765</v>
      </c>
    </row>
    <row r="236" spans="1:5" ht="34.5" customHeight="1">
      <c r="A236" s="465">
        <v>0</v>
      </c>
      <c r="B236" s="466" t="s">
        <v>766</v>
      </c>
      <c r="C236" s="467">
        <v>0</v>
      </c>
      <c r="D236" s="467">
        <v>0</v>
      </c>
      <c r="E236" s="468"/>
    </row>
    <row r="237" spans="1:5" ht="29.25" customHeight="1">
      <c r="A237" s="577">
        <v>0</v>
      </c>
      <c r="B237" s="578" t="s">
        <v>767</v>
      </c>
      <c r="C237" s="579">
        <f>SUM(C238:C241)</f>
        <v>84</v>
      </c>
      <c r="D237" s="579">
        <f>D238</f>
        <v>70</v>
      </c>
      <c r="E237" s="580"/>
    </row>
    <row r="238" spans="1:5" ht="39.75" customHeight="1">
      <c r="A238" s="471"/>
      <c r="B238" s="472" t="s">
        <v>768</v>
      </c>
      <c r="C238" s="473">
        <v>0</v>
      </c>
      <c r="D238" s="473">
        <v>70</v>
      </c>
      <c r="E238" s="468" t="s">
        <v>769</v>
      </c>
    </row>
    <row r="239" spans="1:5" ht="18" customHeight="1">
      <c r="A239" s="581"/>
      <c r="B239" s="576" t="s">
        <v>768</v>
      </c>
      <c r="C239" s="540">
        <v>34</v>
      </c>
      <c r="D239" s="540">
        <v>0</v>
      </c>
      <c r="E239" s="535" t="s">
        <v>770</v>
      </c>
    </row>
    <row r="240" spans="1:5" ht="33.75" customHeight="1">
      <c r="A240" s="581"/>
      <c r="B240" s="576" t="s">
        <v>768</v>
      </c>
      <c r="C240" s="540">
        <v>30</v>
      </c>
      <c r="D240" s="540">
        <v>0</v>
      </c>
      <c r="E240" s="535" t="s">
        <v>771</v>
      </c>
    </row>
    <row r="241" spans="1:5" ht="42.75" customHeight="1">
      <c r="A241" s="471"/>
      <c r="B241" s="472" t="s">
        <v>768</v>
      </c>
      <c r="C241" s="540">
        <v>20</v>
      </c>
      <c r="D241" s="540">
        <v>0</v>
      </c>
      <c r="E241" s="535" t="s">
        <v>772</v>
      </c>
    </row>
    <row r="242" spans="1:5" ht="32.25" customHeight="1">
      <c r="A242" s="465">
        <v>4</v>
      </c>
      <c r="B242" s="466" t="s">
        <v>773</v>
      </c>
      <c r="C242" s="467">
        <f>C243</f>
        <v>0</v>
      </c>
      <c r="D242" s="467">
        <f>D243</f>
        <v>30</v>
      </c>
      <c r="E242" s="468"/>
    </row>
    <row r="243" spans="1:5" ht="33">
      <c r="A243" s="471">
        <v>0</v>
      </c>
      <c r="B243" s="472" t="s">
        <v>774</v>
      </c>
      <c r="C243" s="473">
        <v>0</v>
      </c>
      <c r="D243" s="473">
        <v>30</v>
      </c>
      <c r="E243" s="468" t="s">
        <v>775</v>
      </c>
    </row>
    <row r="244" spans="1:5" ht="33">
      <c r="A244" s="460">
        <f>A245</f>
        <v>500</v>
      </c>
      <c r="B244" s="496" t="s">
        <v>593</v>
      </c>
      <c r="C244" s="488">
        <f>C245</f>
        <v>500</v>
      </c>
      <c r="D244" s="488">
        <f>D245</f>
        <v>500</v>
      </c>
      <c r="E244" s="474"/>
    </row>
    <row r="245" spans="1:5" ht="16.5">
      <c r="A245" s="471">
        <v>500</v>
      </c>
      <c r="B245" s="466" t="s">
        <v>776</v>
      </c>
      <c r="C245" s="467">
        <v>500</v>
      </c>
      <c r="D245" s="467">
        <v>500</v>
      </c>
      <c r="E245" s="468" t="s">
        <v>777</v>
      </c>
    </row>
    <row r="246" spans="1:5" ht="33">
      <c r="A246" s="460">
        <f>A247+A269</f>
        <v>46997</v>
      </c>
      <c r="B246" s="496" t="s">
        <v>595</v>
      </c>
      <c r="C246" s="488">
        <f>C247+C269</f>
        <v>74136</v>
      </c>
      <c r="D246" s="488">
        <f>D247+D269</f>
        <v>79591</v>
      </c>
      <c r="E246" s="472"/>
    </row>
    <row r="247" spans="1:5" ht="16.5">
      <c r="A247" s="465">
        <v>46997</v>
      </c>
      <c r="B247" s="498" t="s">
        <v>778</v>
      </c>
      <c r="C247" s="467">
        <f>C248+C249+C250+C251+C252+C253+C254+C255+C256+C257+C258+C259+C260+C261+C262+C263+C264+C265+C266+C267+C268</f>
        <v>74136</v>
      </c>
      <c r="D247" s="467">
        <f>D248+D249+D250+D251+D252+D253+D254+D255+D256+D257+D258+D259+D260+D261+D262+D263+D264+D265+D266+D267+D268</f>
        <v>79441</v>
      </c>
      <c r="E247" s="472"/>
    </row>
    <row r="248" spans="1:5" ht="16.5">
      <c r="A248" s="471"/>
      <c r="B248" s="582" t="s">
        <v>862</v>
      </c>
      <c r="C248" s="476">
        <v>4686</v>
      </c>
      <c r="D248" s="476">
        <v>4686</v>
      </c>
      <c r="E248" s="472" t="s">
        <v>863</v>
      </c>
    </row>
    <row r="249" spans="1:5" ht="16.5">
      <c r="A249" s="471"/>
      <c r="B249" s="475"/>
      <c r="C249" s="505">
        <v>44794</v>
      </c>
      <c r="D249" s="476">
        <v>37789</v>
      </c>
      <c r="E249" s="468" t="s">
        <v>864</v>
      </c>
    </row>
    <row r="250" spans="1:5" ht="56.25" customHeight="1">
      <c r="A250" s="471"/>
      <c r="B250" s="475"/>
      <c r="C250" s="476">
        <v>5468</v>
      </c>
      <c r="D250" s="476">
        <v>5468</v>
      </c>
      <c r="E250" s="468" t="s">
        <v>865</v>
      </c>
    </row>
    <row r="251" spans="1:5" ht="18" customHeight="1">
      <c r="A251" s="471"/>
      <c r="B251" s="475"/>
      <c r="C251" s="476">
        <v>338</v>
      </c>
      <c r="D251" s="476">
        <v>338</v>
      </c>
      <c r="E251" s="468" t="s">
        <v>866</v>
      </c>
    </row>
    <row r="252" spans="1:5" ht="18" customHeight="1">
      <c r="A252" s="471"/>
      <c r="B252" s="475"/>
      <c r="C252" s="476">
        <v>0</v>
      </c>
      <c r="D252" s="476">
        <v>660</v>
      </c>
      <c r="E252" s="468" t="s">
        <v>867</v>
      </c>
    </row>
    <row r="253" spans="1:5" ht="27.75" customHeight="1">
      <c r="A253" s="471"/>
      <c r="B253" s="475"/>
      <c r="C253" s="476">
        <v>3600</v>
      </c>
      <c r="D253" s="476">
        <v>5600</v>
      </c>
      <c r="E253" s="468" t="s">
        <v>868</v>
      </c>
    </row>
    <row r="254" spans="1:5" ht="18" customHeight="1">
      <c r="A254" s="471"/>
      <c r="B254" s="475"/>
      <c r="C254" s="476">
        <v>0</v>
      </c>
      <c r="D254" s="476">
        <v>6530</v>
      </c>
      <c r="E254" s="468" t="s">
        <v>869</v>
      </c>
    </row>
    <row r="255" spans="1:5" ht="51" customHeight="1">
      <c r="A255" s="471"/>
      <c r="B255" s="582" t="s">
        <v>870</v>
      </c>
      <c r="C255" s="505">
        <v>1300</v>
      </c>
      <c r="D255" s="476">
        <v>1300</v>
      </c>
      <c r="E255" s="468" t="s">
        <v>871</v>
      </c>
    </row>
    <row r="256" spans="1:5" ht="54.75" customHeight="1">
      <c r="A256" s="490"/>
      <c r="B256" s="528"/>
      <c r="C256" s="562">
        <v>0</v>
      </c>
      <c r="D256" s="562">
        <v>1770</v>
      </c>
      <c r="E256" s="528" t="s">
        <v>872</v>
      </c>
    </row>
    <row r="257" spans="1:5" ht="51.75" customHeight="1">
      <c r="A257" s="471"/>
      <c r="B257" s="468"/>
      <c r="C257" s="476">
        <v>1600</v>
      </c>
      <c r="D257" s="476">
        <v>1600</v>
      </c>
      <c r="E257" s="468" t="s">
        <v>838</v>
      </c>
    </row>
    <row r="258" spans="1:5" ht="56.25" customHeight="1">
      <c r="A258" s="471"/>
      <c r="B258" s="468"/>
      <c r="C258" s="563">
        <v>3000</v>
      </c>
      <c r="D258" s="561">
        <v>2550</v>
      </c>
      <c r="E258" s="484" t="s">
        <v>873</v>
      </c>
    </row>
    <row r="259" spans="1:5" ht="33.75" customHeight="1">
      <c r="A259" s="471"/>
      <c r="B259" s="468"/>
      <c r="C259" s="563">
        <v>100</v>
      </c>
      <c r="D259" s="561">
        <v>300</v>
      </c>
      <c r="E259" s="484" t="s">
        <v>874</v>
      </c>
    </row>
    <row r="260" spans="1:5" ht="33.75" customHeight="1">
      <c r="A260" s="471"/>
      <c r="B260" s="468"/>
      <c r="C260" s="476">
        <v>2800</v>
      </c>
      <c r="D260" s="476">
        <v>2800</v>
      </c>
      <c r="E260" s="468" t="s">
        <v>875</v>
      </c>
    </row>
    <row r="261" spans="1:5" ht="42" customHeight="1">
      <c r="A261" s="471"/>
      <c r="B261" s="468"/>
      <c r="C261" s="476">
        <v>1500</v>
      </c>
      <c r="D261" s="476">
        <v>1200</v>
      </c>
      <c r="E261" s="468" t="s">
        <v>876</v>
      </c>
    </row>
    <row r="262" spans="1:5" ht="18" customHeight="1">
      <c r="A262" s="471"/>
      <c r="B262" s="468"/>
      <c r="C262" s="563">
        <v>2000</v>
      </c>
      <c r="D262" s="561">
        <v>1200</v>
      </c>
      <c r="E262" s="484" t="s">
        <v>877</v>
      </c>
    </row>
    <row r="263" spans="1:5" ht="18" customHeight="1">
      <c r="A263" s="471"/>
      <c r="B263" s="468"/>
      <c r="C263" s="559">
        <v>2000</v>
      </c>
      <c r="D263" s="476">
        <v>1000</v>
      </c>
      <c r="E263" s="468" t="s">
        <v>878</v>
      </c>
    </row>
    <row r="264" spans="1:5" ht="18" customHeight="1">
      <c r="A264" s="471"/>
      <c r="B264" s="468"/>
      <c r="C264" s="559">
        <v>200</v>
      </c>
      <c r="D264" s="476">
        <v>150</v>
      </c>
      <c r="E264" s="535" t="s">
        <v>879</v>
      </c>
    </row>
    <row r="265" spans="1:5" ht="18" customHeight="1">
      <c r="A265" s="471"/>
      <c r="B265" s="468"/>
      <c r="C265" s="476">
        <v>0</v>
      </c>
      <c r="D265" s="476">
        <v>4000</v>
      </c>
      <c r="E265" s="468" t="s">
        <v>880</v>
      </c>
    </row>
    <row r="266" spans="1:5" ht="18" customHeight="1">
      <c r="A266" s="471"/>
      <c r="B266" s="468"/>
      <c r="C266" s="559">
        <v>250</v>
      </c>
      <c r="D266" s="476">
        <v>500</v>
      </c>
      <c r="E266" s="468" t="s">
        <v>881</v>
      </c>
    </row>
    <row r="267" spans="1:5" ht="16.5">
      <c r="A267" s="471"/>
      <c r="B267" s="468"/>
      <c r="C267" s="559">
        <v>200</v>
      </c>
      <c r="D267" s="559">
        <v>0</v>
      </c>
      <c r="E267" s="535" t="s">
        <v>882</v>
      </c>
    </row>
    <row r="268" spans="1:5" ht="33" customHeight="1">
      <c r="A268" s="471"/>
      <c r="B268" s="582" t="s">
        <v>883</v>
      </c>
      <c r="C268" s="476">
        <v>300</v>
      </c>
      <c r="D268" s="476">
        <v>0</v>
      </c>
      <c r="E268" s="468" t="s">
        <v>884</v>
      </c>
    </row>
    <row r="269" spans="1:5" ht="33" customHeight="1">
      <c r="A269" s="460">
        <v>0</v>
      </c>
      <c r="B269" s="496" t="s">
        <v>688</v>
      </c>
      <c r="C269" s="556">
        <f>C270</f>
        <v>0</v>
      </c>
      <c r="D269" s="556">
        <f>D270</f>
        <v>150</v>
      </c>
      <c r="E269" s="468"/>
    </row>
    <row r="270" spans="1:5" ht="39.75" customHeight="1">
      <c r="A270" s="471"/>
      <c r="B270" s="468" t="s">
        <v>689</v>
      </c>
      <c r="C270" s="476">
        <v>0</v>
      </c>
      <c r="D270" s="476">
        <v>150</v>
      </c>
      <c r="E270" s="523" t="s">
        <v>885</v>
      </c>
    </row>
    <row r="271" spans="1:5" ht="18" customHeight="1">
      <c r="A271" s="460">
        <f>A272</f>
        <v>17</v>
      </c>
      <c r="B271" s="583" t="s">
        <v>602</v>
      </c>
      <c r="C271" s="488">
        <f>C272</f>
        <v>64</v>
      </c>
      <c r="D271" s="488">
        <f>D272</f>
        <v>78</v>
      </c>
      <c r="E271" s="474"/>
    </row>
    <row r="272" spans="1:5" ht="24.75" customHeight="1">
      <c r="A272" s="465">
        <v>17</v>
      </c>
      <c r="B272" s="498" t="s">
        <v>886</v>
      </c>
      <c r="C272" s="557">
        <f>SUM(C273:C276)</f>
        <v>64</v>
      </c>
      <c r="D272" s="557">
        <f>SUM(D273:D274)</f>
        <v>78</v>
      </c>
      <c r="E272" s="468"/>
    </row>
    <row r="273" spans="1:5" ht="34.5" customHeight="1">
      <c r="A273" s="471"/>
      <c r="B273" s="468"/>
      <c r="C273" s="476">
        <v>10</v>
      </c>
      <c r="D273" s="476">
        <v>30</v>
      </c>
      <c r="E273" s="468" t="s">
        <v>887</v>
      </c>
    </row>
    <row r="274" spans="1:5" ht="33.75" customHeight="1">
      <c r="A274" s="471"/>
      <c r="B274" s="468"/>
      <c r="C274" s="476">
        <v>0</v>
      </c>
      <c r="D274" s="476">
        <v>48</v>
      </c>
      <c r="E274" s="468" t="s">
        <v>888</v>
      </c>
    </row>
    <row r="275" spans="1:5" ht="34.5" customHeight="1">
      <c r="A275" s="471"/>
      <c r="B275" s="468"/>
      <c r="C275" s="476">
        <v>6</v>
      </c>
      <c r="D275" s="476">
        <v>0</v>
      </c>
      <c r="E275" s="468" t="s">
        <v>889</v>
      </c>
    </row>
    <row r="276" spans="1:5" ht="16.5">
      <c r="A276" s="471"/>
      <c r="B276" s="468"/>
      <c r="C276" s="476">
        <v>48</v>
      </c>
      <c r="D276" s="476">
        <v>0</v>
      </c>
      <c r="E276" s="468" t="s">
        <v>890</v>
      </c>
    </row>
    <row r="277" spans="1:5" ht="16.5" customHeight="1">
      <c r="A277" s="454">
        <f>A278+A286+A289</f>
        <v>19818</v>
      </c>
      <c r="B277" s="455" t="s">
        <v>891</v>
      </c>
      <c r="C277" s="584">
        <f>C278+C286+C289</f>
        <v>30777</v>
      </c>
      <c r="D277" s="584">
        <f>D278+D286+D289</f>
        <v>30502</v>
      </c>
      <c r="E277" s="487"/>
    </row>
    <row r="278" spans="1:5" ht="16.5" customHeight="1">
      <c r="A278" s="585">
        <f>A279+A281</f>
        <v>4042</v>
      </c>
      <c r="B278" s="586" t="s">
        <v>892</v>
      </c>
      <c r="C278" s="587">
        <f>C279+C281</f>
        <v>5772</v>
      </c>
      <c r="D278" s="587">
        <f>D279+D281</f>
        <v>4817</v>
      </c>
      <c r="E278" s="588"/>
    </row>
    <row r="279" spans="1:5" ht="51.75" customHeight="1">
      <c r="A279" s="589">
        <v>15</v>
      </c>
      <c r="B279" s="466" t="s">
        <v>893</v>
      </c>
      <c r="C279" s="557">
        <f>C280</f>
        <v>17</v>
      </c>
      <c r="D279" s="557">
        <f>D280</f>
        <v>17</v>
      </c>
      <c r="E279" s="474"/>
    </row>
    <row r="280" spans="1:5" ht="38.25" customHeight="1">
      <c r="A280" s="590"/>
      <c r="B280" s="472"/>
      <c r="C280" s="476">
        <v>17</v>
      </c>
      <c r="D280" s="476">
        <v>17</v>
      </c>
      <c r="E280" s="468" t="s">
        <v>894</v>
      </c>
    </row>
    <row r="281" spans="1:5" ht="51" customHeight="1">
      <c r="A281" s="591">
        <v>4027</v>
      </c>
      <c r="B281" s="466" t="s">
        <v>895</v>
      </c>
      <c r="C281" s="557">
        <f>SUM(C282:C285)</f>
        <v>5755</v>
      </c>
      <c r="D281" s="557">
        <f>SUM(D282:D284)</f>
        <v>4800</v>
      </c>
      <c r="E281" s="474"/>
    </row>
    <row r="282" spans="1:5" ht="50.25" customHeight="1">
      <c r="A282" s="592"/>
      <c r="B282" s="472"/>
      <c r="C282" s="476">
        <v>900</v>
      </c>
      <c r="D282" s="476">
        <v>900</v>
      </c>
      <c r="E282" s="468" t="s">
        <v>896</v>
      </c>
    </row>
    <row r="283" spans="1:5" ht="51.75" customHeight="1">
      <c r="A283" s="592"/>
      <c r="B283" s="472"/>
      <c r="C283" s="476">
        <v>900</v>
      </c>
      <c r="D283" s="476">
        <v>900</v>
      </c>
      <c r="E283" s="468" t="s">
        <v>897</v>
      </c>
    </row>
    <row r="284" spans="1:5" ht="39" customHeight="1">
      <c r="A284" s="592"/>
      <c r="B284" s="472"/>
      <c r="C284" s="476">
        <v>3455</v>
      </c>
      <c r="D284" s="476">
        <v>3000</v>
      </c>
      <c r="E284" s="468" t="s">
        <v>898</v>
      </c>
    </row>
    <row r="285" spans="1:7" ht="34.5" customHeight="1">
      <c r="A285" s="592"/>
      <c r="B285" s="472"/>
      <c r="C285" s="476">
        <v>500</v>
      </c>
      <c r="D285" s="476">
        <v>0</v>
      </c>
      <c r="E285" s="468" t="s">
        <v>899</v>
      </c>
      <c r="F285" s="469"/>
      <c r="G285" s="449"/>
    </row>
    <row r="286" spans="1:7" ht="16.5" customHeight="1">
      <c r="A286" s="593">
        <f>A287</f>
        <v>3</v>
      </c>
      <c r="B286" s="482" t="s">
        <v>900</v>
      </c>
      <c r="C286" s="556">
        <f>C287</f>
        <v>20</v>
      </c>
      <c r="D286" s="556">
        <f>D287</f>
        <v>20</v>
      </c>
      <c r="E286" s="474"/>
      <c r="F286" s="469"/>
      <c r="G286" s="449"/>
    </row>
    <row r="287" spans="1:5" ht="34.5" customHeight="1">
      <c r="A287" s="591">
        <v>3</v>
      </c>
      <c r="B287" s="466" t="s">
        <v>901</v>
      </c>
      <c r="C287" s="557">
        <f>SUM(C288)</f>
        <v>20</v>
      </c>
      <c r="D287" s="557">
        <f>SUM(D288)</f>
        <v>20</v>
      </c>
      <c r="E287" s="474"/>
    </row>
    <row r="288" spans="1:5" ht="16.5">
      <c r="A288" s="531"/>
      <c r="B288" s="468" t="s">
        <v>902</v>
      </c>
      <c r="C288" s="476">
        <v>20</v>
      </c>
      <c r="D288" s="476">
        <v>20</v>
      </c>
      <c r="E288" s="468" t="s">
        <v>903</v>
      </c>
    </row>
    <row r="289" spans="1:5" ht="16.5" customHeight="1">
      <c r="A289" s="460">
        <f>A290</f>
        <v>15773</v>
      </c>
      <c r="B289" s="496" t="s">
        <v>904</v>
      </c>
      <c r="C289" s="488">
        <f>C290</f>
        <v>24985</v>
      </c>
      <c r="D289" s="488">
        <f>D290</f>
        <v>25665</v>
      </c>
      <c r="E289" s="474"/>
    </row>
    <row r="290" spans="1:5" ht="16.5" customHeight="1">
      <c r="A290" s="465">
        <v>15773</v>
      </c>
      <c r="B290" s="498" t="s">
        <v>905</v>
      </c>
      <c r="C290" s="467">
        <f>C291+C296+C313</f>
        <v>24985</v>
      </c>
      <c r="D290" s="467">
        <f>D291+D296+D313</f>
        <v>25665</v>
      </c>
      <c r="E290" s="474"/>
    </row>
    <row r="291" spans="1:5" ht="33.75" customHeight="1">
      <c r="A291" s="471"/>
      <c r="B291" s="594"/>
      <c r="C291" s="595">
        <f>SUM(C292:C295)</f>
        <v>16800</v>
      </c>
      <c r="D291" s="595">
        <f>SUM(D292:D294)</f>
        <v>14500</v>
      </c>
      <c r="E291" s="474"/>
    </row>
    <row r="292" spans="1:5" ht="34.5" customHeight="1">
      <c r="A292" s="596"/>
      <c r="B292" s="468"/>
      <c r="C292" s="476">
        <v>1600</v>
      </c>
      <c r="D292" s="476">
        <v>3000</v>
      </c>
      <c r="E292" s="468" t="s">
        <v>906</v>
      </c>
    </row>
    <row r="293" spans="1:5" ht="60" customHeight="1">
      <c r="A293" s="596"/>
      <c r="B293" s="597"/>
      <c r="C293" s="533">
        <v>0</v>
      </c>
      <c r="D293" s="533">
        <v>1500</v>
      </c>
      <c r="E293" s="468" t="s">
        <v>907</v>
      </c>
    </row>
    <row r="294" spans="1:5" ht="39.75" customHeight="1">
      <c r="A294" s="598"/>
      <c r="B294" s="597"/>
      <c r="C294" s="476">
        <v>9200</v>
      </c>
      <c r="D294" s="476">
        <v>10000</v>
      </c>
      <c r="E294" s="468" t="s">
        <v>908</v>
      </c>
    </row>
    <row r="295" spans="1:5" ht="44.25" customHeight="1">
      <c r="A295" s="596"/>
      <c r="B295" s="597"/>
      <c r="C295" s="533">
        <v>6000</v>
      </c>
      <c r="D295" s="533">
        <v>0</v>
      </c>
      <c r="E295" s="468" t="s">
        <v>909</v>
      </c>
    </row>
    <row r="296" spans="1:5" ht="16.5">
      <c r="A296" s="599"/>
      <c r="B296" s="600"/>
      <c r="C296" s="601">
        <f>SUM(C297:C312)</f>
        <v>7385</v>
      </c>
      <c r="D296" s="601">
        <f>SUM(D297:D310)</f>
        <v>10455</v>
      </c>
      <c r="E296" s="588"/>
    </row>
    <row r="297" spans="1:5" ht="33">
      <c r="A297" s="598"/>
      <c r="B297" s="468"/>
      <c r="C297" s="473">
        <v>1000</v>
      </c>
      <c r="D297" s="473">
        <v>1000</v>
      </c>
      <c r="E297" s="468" t="s">
        <v>910</v>
      </c>
    </row>
    <row r="298" spans="1:5" ht="16.5">
      <c r="A298" s="598"/>
      <c r="B298" s="602"/>
      <c r="C298" s="473">
        <v>800</v>
      </c>
      <c r="D298" s="473">
        <v>720</v>
      </c>
      <c r="E298" s="468" t="s">
        <v>911</v>
      </c>
    </row>
    <row r="299" spans="1:5" ht="16.5">
      <c r="A299" s="598"/>
      <c r="B299" s="603"/>
      <c r="C299" s="476">
        <v>185</v>
      </c>
      <c r="D299" s="476">
        <v>185</v>
      </c>
      <c r="E299" s="468" t="s">
        <v>912</v>
      </c>
    </row>
    <row r="300" spans="1:5" ht="16.5">
      <c r="A300" s="598"/>
      <c r="B300" s="604"/>
      <c r="C300" s="476">
        <v>0</v>
      </c>
      <c r="D300" s="476">
        <v>600</v>
      </c>
      <c r="E300" s="468" t="s">
        <v>913</v>
      </c>
    </row>
    <row r="301" spans="1:5" ht="28.5" customHeight="1">
      <c r="A301" s="598"/>
      <c r="B301" s="604"/>
      <c r="C301" s="476">
        <v>100</v>
      </c>
      <c r="D301" s="476">
        <v>200</v>
      </c>
      <c r="E301" s="468" t="s">
        <v>914</v>
      </c>
    </row>
    <row r="302" spans="1:5" ht="16.5">
      <c r="A302" s="598"/>
      <c r="B302" s="603"/>
      <c r="C302" s="476">
        <v>1500</v>
      </c>
      <c r="D302" s="476">
        <v>1500</v>
      </c>
      <c r="E302" s="468" t="s">
        <v>915</v>
      </c>
    </row>
    <row r="303" spans="1:5" ht="33">
      <c r="A303" s="598"/>
      <c r="B303" s="603"/>
      <c r="C303" s="476">
        <v>600</v>
      </c>
      <c r="D303" s="476">
        <v>600</v>
      </c>
      <c r="E303" s="468" t="s">
        <v>916</v>
      </c>
    </row>
    <row r="304" spans="1:5" ht="16.5">
      <c r="A304" s="598"/>
      <c r="B304" s="603"/>
      <c r="C304" s="476">
        <v>0</v>
      </c>
      <c r="D304" s="476">
        <v>700</v>
      </c>
      <c r="E304" s="468" t="s">
        <v>917</v>
      </c>
    </row>
    <row r="305" spans="1:5" ht="16.5">
      <c r="A305" s="598"/>
      <c r="B305" s="603"/>
      <c r="C305" s="473">
        <v>550</v>
      </c>
      <c r="D305" s="473">
        <v>550</v>
      </c>
      <c r="E305" s="468" t="s">
        <v>918</v>
      </c>
    </row>
    <row r="306" spans="1:5" ht="34.5" customHeight="1">
      <c r="A306" s="598"/>
      <c r="B306" s="603"/>
      <c r="C306" s="476">
        <v>950</v>
      </c>
      <c r="D306" s="476">
        <v>900</v>
      </c>
      <c r="E306" s="468" t="s">
        <v>919</v>
      </c>
    </row>
    <row r="307" spans="1:5" ht="16.5">
      <c r="A307" s="592"/>
      <c r="B307" s="472"/>
      <c r="C307" s="476">
        <v>0</v>
      </c>
      <c r="D307" s="476">
        <v>1800</v>
      </c>
      <c r="E307" s="468" t="s">
        <v>920</v>
      </c>
    </row>
    <row r="308" spans="1:5" ht="16.5">
      <c r="A308" s="598"/>
      <c r="B308" s="603"/>
      <c r="C308" s="476">
        <v>300</v>
      </c>
      <c r="D308" s="476">
        <v>300</v>
      </c>
      <c r="E308" s="468" t="s">
        <v>921</v>
      </c>
    </row>
    <row r="309" spans="1:6" s="500" customFormat="1" ht="24.75" customHeight="1">
      <c r="A309" s="592"/>
      <c r="B309" s="472"/>
      <c r="C309" s="476">
        <v>200</v>
      </c>
      <c r="D309" s="476">
        <v>200</v>
      </c>
      <c r="E309" s="468" t="s">
        <v>922</v>
      </c>
      <c r="F309" s="605"/>
    </row>
    <row r="310" spans="1:5" ht="34.5" customHeight="1">
      <c r="A310" s="592"/>
      <c r="B310" s="472"/>
      <c r="C310" s="476">
        <v>0</v>
      </c>
      <c r="D310" s="476">
        <v>1200</v>
      </c>
      <c r="E310" s="468" t="s">
        <v>923</v>
      </c>
    </row>
    <row r="311" spans="1:5" ht="16.5">
      <c r="A311" s="598"/>
      <c r="B311" s="604"/>
      <c r="C311" s="476">
        <v>800</v>
      </c>
      <c r="D311" s="476">
        <v>0</v>
      </c>
      <c r="E311" s="468" t="s">
        <v>924</v>
      </c>
    </row>
    <row r="312" spans="1:5" ht="16.5">
      <c r="A312" s="598"/>
      <c r="B312" s="603"/>
      <c r="C312" s="476">
        <v>400</v>
      </c>
      <c r="D312" s="476">
        <v>0</v>
      </c>
      <c r="E312" s="468" t="s">
        <v>925</v>
      </c>
    </row>
    <row r="313" spans="1:5" ht="36" customHeight="1">
      <c r="A313" s="531"/>
      <c r="B313" s="606"/>
      <c r="C313" s="595">
        <f>SUM(C314:C314)</f>
        <v>800</v>
      </c>
      <c r="D313" s="595">
        <f>SUM(D314:D314)</f>
        <v>710</v>
      </c>
      <c r="E313" s="474"/>
    </row>
    <row r="314" spans="1:5" ht="16.5">
      <c r="A314" s="531"/>
      <c r="B314" s="468"/>
      <c r="C314" s="476">
        <v>800</v>
      </c>
      <c r="D314" s="476">
        <v>710</v>
      </c>
      <c r="E314" s="468" t="s">
        <v>926</v>
      </c>
    </row>
    <row r="315" spans="1:5" ht="19.5">
      <c r="A315" s="607">
        <f>A316+A333</f>
        <v>4415</v>
      </c>
      <c r="B315" s="608" t="s">
        <v>927</v>
      </c>
      <c r="C315" s="609">
        <f>C316+C325+C330+C333</f>
        <v>7590</v>
      </c>
      <c r="D315" s="609">
        <f>D316+D325+D330+D333</f>
        <v>6300</v>
      </c>
      <c r="E315" s="472"/>
    </row>
    <row r="316" spans="1:7" ht="18" customHeight="1">
      <c r="A316" s="593">
        <v>0</v>
      </c>
      <c r="B316" s="482" t="s">
        <v>892</v>
      </c>
      <c r="C316" s="556">
        <f>C317+C319+C321</f>
        <v>3270</v>
      </c>
      <c r="D316" s="556">
        <f>D317+D319+D321</f>
        <v>2280</v>
      </c>
      <c r="E316" s="474"/>
      <c r="F316" s="469"/>
      <c r="G316" s="449"/>
    </row>
    <row r="317" spans="1:5" ht="21" customHeight="1">
      <c r="A317" s="591"/>
      <c r="B317" s="466" t="s">
        <v>928</v>
      </c>
      <c r="C317" s="557">
        <f>SUM(C318)</f>
        <v>10</v>
      </c>
      <c r="D317" s="557">
        <f>SUM(D318)</f>
        <v>10</v>
      </c>
      <c r="E317" s="474"/>
    </row>
    <row r="318" spans="1:7" ht="18" customHeight="1">
      <c r="A318" s="531"/>
      <c r="B318" s="468"/>
      <c r="C318" s="476">
        <v>10</v>
      </c>
      <c r="D318" s="476">
        <v>10</v>
      </c>
      <c r="E318" s="468" t="s">
        <v>929</v>
      </c>
      <c r="F318" s="469"/>
      <c r="G318" s="449"/>
    </row>
    <row r="319" spans="1:7" ht="33.75" customHeight="1">
      <c r="A319" s="610"/>
      <c r="B319" s="611" t="s">
        <v>930</v>
      </c>
      <c r="C319" s="612">
        <f>SUM(C320:C320)</f>
        <v>70</v>
      </c>
      <c r="D319" s="612">
        <f>SUM(D320:D320)</f>
        <v>70</v>
      </c>
      <c r="E319" s="588"/>
      <c r="F319" s="469"/>
      <c r="G319" s="449"/>
    </row>
    <row r="320" spans="1:5" ht="16.5">
      <c r="A320" s="613"/>
      <c r="B320" s="468" t="s">
        <v>931</v>
      </c>
      <c r="C320" s="476">
        <v>70</v>
      </c>
      <c r="D320" s="476">
        <v>70</v>
      </c>
      <c r="E320" s="468" t="s">
        <v>932</v>
      </c>
    </row>
    <row r="321" spans="1:5" ht="42" customHeight="1">
      <c r="A321" s="591">
        <v>0</v>
      </c>
      <c r="B321" s="466" t="s">
        <v>895</v>
      </c>
      <c r="C321" s="557">
        <f>SUM(C322:C324)</f>
        <v>3190</v>
      </c>
      <c r="D321" s="557">
        <f>SUM(D322:D323)</f>
        <v>2200</v>
      </c>
      <c r="E321" s="474"/>
    </row>
    <row r="322" spans="1:5" ht="32.25" customHeight="1">
      <c r="A322" s="531"/>
      <c r="B322" s="468"/>
      <c r="C322" s="476">
        <v>2490</v>
      </c>
      <c r="D322" s="476">
        <v>2000</v>
      </c>
      <c r="E322" s="468" t="s">
        <v>933</v>
      </c>
    </row>
    <row r="323" spans="1:5" ht="17.25" customHeight="1">
      <c r="A323" s="531"/>
      <c r="B323" s="468"/>
      <c r="C323" s="476">
        <v>200</v>
      </c>
      <c r="D323" s="476">
        <v>200</v>
      </c>
      <c r="E323" s="468" t="s">
        <v>934</v>
      </c>
    </row>
    <row r="324" spans="1:7" ht="18" customHeight="1">
      <c r="A324" s="592"/>
      <c r="B324" s="468"/>
      <c r="C324" s="476">
        <v>500</v>
      </c>
      <c r="D324" s="476">
        <v>0</v>
      </c>
      <c r="E324" s="468" t="s">
        <v>1042</v>
      </c>
      <c r="F324" s="469"/>
      <c r="G324" s="449"/>
    </row>
    <row r="325" spans="1:7" s="618" customFormat="1" ht="22.5" customHeight="1">
      <c r="A325" s="614"/>
      <c r="B325" s="615" t="s">
        <v>935</v>
      </c>
      <c r="C325" s="556">
        <f>C326</f>
        <v>160</v>
      </c>
      <c r="D325" s="556">
        <f>D326</f>
        <v>160</v>
      </c>
      <c r="E325" s="474"/>
      <c r="F325" s="616"/>
      <c r="G325" s="617"/>
    </row>
    <row r="326" spans="1:5" ht="22.5" customHeight="1">
      <c r="A326" s="619"/>
      <c r="B326" s="498" t="s">
        <v>936</v>
      </c>
      <c r="C326" s="557">
        <f>SUM(C327:C329)</f>
        <v>160</v>
      </c>
      <c r="D326" s="557">
        <f>SUM(D327:D329)</f>
        <v>160</v>
      </c>
      <c r="E326" s="468"/>
    </row>
    <row r="327" spans="1:5" ht="34.5" customHeight="1">
      <c r="A327" s="531"/>
      <c r="B327" s="468" t="s">
        <v>937</v>
      </c>
      <c r="C327" s="476">
        <v>60</v>
      </c>
      <c r="D327" s="476">
        <v>60</v>
      </c>
      <c r="E327" s="468" t="s">
        <v>938</v>
      </c>
    </row>
    <row r="328" spans="1:5" ht="35.25" customHeight="1">
      <c r="A328" s="531"/>
      <c r="B328" s="468" t="s">
        <v>939</v>
      </c>
      <c r="C328" s="476">
        <v>50</v>
      </c>
      <c r="D328" s="476">
        <v>50</v>
      </c>
      <c r="E328" s="468" t="s">
        <v>940</v>
      </c>
    </row>
    <row r="329" spans="1:7" ht="38.25" customHeight="1">
      <c r="A329" s="531"/>
      <c r="B329" s="468" t="s">
        <v>941</v>
      </c>
      <c r="C329" s="476">
        <v>50</v>
      </c>
      <c r="D329" s="476">
        <v>50</v>
      </c>
      <c r="E329" s="468" t="s">
        <v>942</v>
      </c>
      <c r="F329" s="469"/>
      <c r="G329" s="449"/>
    </row>
    <row r="330" spans="1:7" ht="18" customHeight="1">
      <c r="A330" s="593"/>
      <c r="B330" s="482" t="s">
        <v>900</v>
      </c>
      <c r="C330" s="556">
        <f>C331</f>
        <v>60</v>
      </c>
      <c r="D330" s="556">
        <f>D331</f>
        <v>60</v>
      </c>
      <c r="E330" s="474"/>
      <c r="F330" s="469"/>
      <c r="G330" s="449"/>
    </row>
    <row r="331" spans="1:5" ht="35.25" customHeight="1">
      <c r="A331" s="591"/>
      <c r="B331" s="466" t="s">
        <v>943</v>
      </c>
      <c r="C331" s="557">
        <f>SUM(C332)</f>
        <v>60</v>
      </c>
      <c r="D331" s="557">
        <f>SUM(D332)</f>
        <v>60</v>
      </c>
      <c r="E331" s="474"/>
    </row>
    <row r="332" spans="1:5" ht="16.5">
      <c r="A332" s="531"/>
      <c r="B332" s="468" t="s">
        <v>944</v>
      </c>
      <c r="C332" s="476">
        <v>60</v>
      </c>
      <c r="D332" s="476">
        <v>60</v>
      </c>
      <c r="E332" s="468" t="s">
        <v>945</v>
      </c>
    </row>
    <row r="333" spans="1:5" ht="34.5" customHeight="1">
      <c r="A333" s="620">
        <f>A334</f>
        <v>4415</v>
      </c>
      <c r="B333" s="496" t="s">
        <v>904</v>
      </c>
      <c r="C333" s="488">
        <f>C334</f>
        <v>4100</v>
      </c>
      <c r="D333" s="488">
        <f>D334</f>
        <v>3800</v>
      </c>
      <c r="E333" s="474"/>
    </row>
    <row r="334" spans="1:5" ht="17.25" customHeight="1">
      <c r="A334" s="619">
        <v>4415</v>
      </c>
      <c r="B334" s="498" t="s">
        <v>905</v>
      </c>
      <c r="C334" s="557">
        <f>C335+C341</f>
        <v>4100</v>
      </c>
      <c r="D334" s="557">
        <f>D335+D341</f>
        <v>3800</v>
      </c>
      <c r="E334" s="468"/>
    </row>
    <row r="335" spans="1:5" ht="35.25" customHeight="1">
      <c r="A335" s="531"/>
      <c r="B335" s="606"/>
      <c r="C335" s="621">
        <f>SUM(C336:C340)</f>
        <v>3700</v>
      </c>
      <c r="D335" s="621">
        <f>SUM(D336:D340)</f>
        <v>3400</v>
      </c>
      <c r="E335" s="468"/>
    </row>
    <row r="336" spans="1:5" ht="31.5" customHeight="1">
      <c r="A336" s="531"/>
      <c r="B336" s="468"/>
      <c r="C336" s="505">
        <v>300</v>
      </c>
      <c r="D336" s="476">
        <v>0</v>
      </c>
      <c r="E336" s="468" t="s">
        <v>1035</v>
      </c>
    </row>
    <row r="337" spans="1:5" ht="75.75" customHeight="1">
      <c r="A337" s="531"/>
      <c r="B337" s="468"/>
      <c r="C337" s="476">
        <v>2000</v>
      </c>
      <c r="D337" s="476">
        <v>2500</v>
      </c>
      <c r="E337" s="468" t="s">
        <v>946</v>
      </c>
    </row>
    <row r="338" spans="1:5" ht="38.25" customHeight="1">
      <c r="A338" s="599"/>
      <c r="B338" s="528"/>
      <c r="C338" s="562">
        <v>200</v>
      </c>
      <c r="D338" s="562">
        <v>200</v>
      </c>
      <c r="E338" s="528" t="s">
        <v>947</v>
      </c>
    </row>
    <row r="339" spans="1:5" ht="49.5" customHeight="1">
      <c r="A339" s="531"/>
      <c r="B339" s="468"/>
      <c r="C339" s="476">
        <v>300</v>
      </c>
      <c r="D339" s="476">
        <v>300</v>
      </c>
      <c r="E339" s="468" t="s">
        <v>948</v>
      </c>
    </row>
    <row r="340" spans="1:5" ht="16.5">
      <c r="A340" s="531"/>
      <c r="B340" s="468"/>
      <c r="C340" s="476">
        <v>900</v>
      </c>
      <c r="D340" s="476">
        <v>400</v>
      </c>
      <c r="E340" s="468" t="s">
        <v>949</v>
      </c>
    </row>
    <row r="341" spans="1:5" ht="16.5">
      <c r="A341" s="531"/>
      <c r="B341" s="606"/>
      <c r="C341" s="621">
        <f>SUM(C342:C342)</f>
        <v>400</v>
      </c>
      <c r="D341" s="621">
        <f>SUM(D342:D342)</f>
        <v>400</v>
      </c>
      <c r="E341" s="468"/>
    </row>
    <row r="342" spans="1:5" ht="16.5">
      <c r="A342" s="531"/>
      <c r="B342" s="468"/>
      <c r="C342" s="476">
        <v>400</v>
      </c>
      <c r="D342" s="476">
        <v>400</v>
      </c>
      <c r="E342" s="468" t="s">
        <v>1044</v>
      </c>
    </row>
    <row r="343" spans="1:4" ht="18" customHeight="1">
      <c r="A343" s="622">
        <f>A344+A383+A388+A396+A400</f>
        <v>2008</v>
      </c>
      <c r="B343" s="608" t="s">
        <v>950</v>
      </c>
      <c r="C343" s="623">
        <f>C344+C383+C388+C396+C400</f>
        <v>13293</v>
      </c>
      <c r="D343" s="623">
        <f>D344+D383+D388+D396+D400</f>
        <v>7343</v>
      </c>
    </row>
    <row r="344" spans="1:5" ht="18" customHeight="1">
      <c r="A344" s="620">
        <f>A345+A349+A354+A366+A373</f>
        <v>1601</v>
      </c>
      <c r="B344" s="482" t="s">
        <v>892</v>
      </c>
      <c r="C344" s="488">
        <f>C345+C349+C354+C364+C366+C373</f>
        <v>8889</v>
      </c>
      <c r="D344" s="488">
        <f>D345+D349+D354+D364+D366+D373</f>
        <v>5494</v>
      </c>
      <c r="E344" s="474"/>
    </row>
    <row r="345" spans="1:5" ht="18" customHeight="1">
      <c r="A345" s="619">
        <v>33</v>
      </c>
      <c r="B345" s="466" t="s">
        <v>951</v>
      </c>
      <c r="C345" s="467">
        <f>SUM(C346:C348)</f>
        <v>49</v>
      </c>
      <c r="D345" s="467">
        <f>SUM(D346:D348)</f>
        <v>60</v>
      </c>
      <c r="E345" s="474"/>
    </row>
    <row r="346" spans="1:5" ht="18" customHeight="1">
      <c r="A346" s="531"/>
      <c r="B346" s="472" t="s">
        <v>952</v>
      </c>
      <c r="C346" s="504">
        <v>11</v>
      </c>
      <c r="D346" s="624">
        <v>11</v>
      </c>
      <c r="E346" s="472" t="s">
        <v>953</v>
      </c>
    </row>
    <row r="347" spans="1:5" ht="18" customHeight="1">
      <c r="A347" s="531"/>
      <c r="B347" s="472" t="s">
        <v>952</v>
      </c>
      <c r="C347" s="504">
        <v>0</v>
      </c>
      <c r="D347" s="624">
        <v>11</v>
      </c>
      <c r="E347" s="472" t="s">
        <v>954</v>
      </c>
    </row>
    <row r="348" spans="1:5" ht="18" customHeight="1">
      <c r="A348" s="531"/>
      <c r="B348" s="472" t="s">
        <v>955</v>
      </c>
      <c r="C348" s="504">
        <v>38</v>
      </c>
      <c r="D348" s="624">
        <v>38</v>
      </c>
      <c r="E348" s="472" t="s">
        <v>956</v>
      </c>
    </row>
    <row r="349" spans="1:5" ht="16.5">
      <c r="A349" s="619">
        <v>3</v>
      </c>
      <c r="B349" s="466" t="s">
        <v>957</v>
      </c>
      <c r="C349" s="467">
        <f>SUM(C350:C353)</f>
        <v>428</v>
      </c>
      <c r="D349" s="467">
        <f>SUM(D350:D353)</f>
        <v>9</v>
      </c>
      <c r="E349" s="474"/>
    </row>
    <row r="350" spans="1:5" ht="39.75" customHeight="1">
      <c r="A350" s="531"/>
      <c r="B350" s="472" t="s">
        <v>958</v>
      </c>
      <c r="C350" s="476">
        <v>15</v>
      </c>
      <c r="D350" s="476">
        <v>9</v>
      </c>
      <c r="E350" s="468" t="s">
        <v>959</v>
      </c>
    </row>
    <row r="351" spans="1:5" ht="16.5">
      <c r="A351" s="531"/>
      <c r="B351" s="472" t="s">
        <v>958</v>
      </c>
      <c r="C351" s="476">
        <v>48</v>
      </c>
      <c r="D351" s="476">
        <v>0</v>
      </c>
      <c r="E351" s="468" t="s">
        <v>960</v>
      </c>
    </row>
    <row r="352" spans="1:5" ht="16.5">
      <c r="A352" s="531"/>
      <c r="B352" s="472" t="s">
        <v>958</v>
      </c>
      <c r="C352" s="476">
        <v>350</v>
      </c>
      <c r="D352" s="476">
        <v>0</v>
      </c>
      <c r="E352" s="468" t="s">
        <v>961</v>
      </c>
    </row>
    <row r="353" spans="1:5" ht="41.25" customHeight="1">
      <c r="A353" s="531"/>
      <c r="B353" s="472" t="s">
        <v>958</v>
      </c>
      <c r="C353" s="625">
        <v>15</v>
      </c>
      <c r="D353" s="476">
        <v>0</v>
      </c>
      <c r="E353" s="468" t="s">
        <v>962</v>
      </c>
    </row>
    <row r="354" spans="1:5" ht="18" customHeight="1">
      <c r="A354" s="619">
        <v>73</v>
      </c>
      <c r="B354" s="466" t="s">
        <v>963</v>
      </c>
      <c r="C354" s="467">
        <f>C355+C359</f>
        <v>357</v>
      </c>
      <c r="D354" s="467">
        <f>D355+D359</f>
        <v>102</v>
      </c>
      <c r="E354" s="474"/>
    </row>
    <row r="355" spans="1:5" ht="18" customHeight="1">
      <c r="A355" s="619"/>
      <c r="B355" s="547" t="s">
        <v>964</v>
      </c>
      <c r="C355" s="503">
        <f>SUM(C356:C358)</f>
        <v>160</v>
      </c>
      <c r="D355" s="503">
        <f>SUM(D356:D358)</f>
        <v>60</v>
      </c>
      <c r="E355" s="474"/>
    </row>
    <row r="356" spans="1:5" ht="18" customHeight="1">
      <c r="A356" s="531"/>
      <c r="B356" s="472" t="s">
        <v>965</v>
      </c>
      <c r="C356" s="476">
        <v>40</v>
      </c>
      <c r="D356" s="476">
        <v>40</v>
      </c>
      <c r="E356" s="468" t="s">
        <v>966</v>
      </c>
    </row>
    <row r="357" spans="1:5" ht="16.5">
      <c r="A357" s="531"/>
      <c r="B357" s="472" t="s">
        <v>965</v>
      </c>
      <c r="C357" s="476">
        <v>20</v>
      </c>
      <c r="D357" s="476">
        <v>20</v>
      </c>
      <c r="E357" s="468" t="s">
        <v>967</v>
      </c>
    </row>
    <row r="358" spans="1:5" ht="38.25" customHeight="1">
      <c r="A358" s="626"/>
      <c r="B358" s="472" t="s">
        <v>968</v>
      </c>
      <c r="C358" s="625">
        <v>100</v>
      </c>
      <c r="D358" s="625">
        <v>0</v>
      </c>
      <c r="E358" s="468" t="s">
        <v>969</v>
      </c>
    </row>
    <row r="359" spans="1:5" ht="18" customHeight="1">
      <c r="A359" s="531"/>
      <c r="B359" s="547" t="s">
        <v>970</v>
      </c>
      <c r="C359" s="509">
        <f>SUM(C360:C363)</f>
        <v>197</v>
      </c>
      <c r="D359" s="509">
        <f>SUM(D360:D363)</f>
        <v>42</v>
      </c>
      <c r="E359" s="468"/>
    </row>
    <row r="360" spans="1:5" ht="18" customHeight="1">
      <c r="A360" s="531"/>
      <c r="B360" s="472" t="s">
        <v>971</v>
      </c>
      <c r="C360" s="476">
        <v>42</v>
      </c>
      <c r="D360" s="476">
        <v>42</v>
      </c>
      <c r="E360" s="468" t="s">
        <v>972</v>
      </c>
    </row>
    <row r="361" spans="1:5" ht="18" customHeight="1">
      <c r="A361" s="531"/>
      <c r="B361" s="472" t="s">
        <v>971</v>
      </c>
      <c r="C361" s="476">
        <v>50</v>
      </c>
      <c r="D361" s="476">
        <v>0</v>
      </c>
      <c r="E361" s="468" t="s">
        <v>973</v>
      </c>
    </row>
    <row r="362" spans="1:5" ht="16.5">
      <c r="A362" s="531"/>
      <c r="B362" s="472" t="s">
        <v>971</v>
      </c>
      <c r="C362" s="476">
        <v>30</v>
      </c>
      <c r="D362" s="476">
        <v>0</v>
      </c>
      <c r="E362" s="468" t="s">
        <v>974</v>
      </c>
    </row>
    <row r="363" spans="1:5" ht="41.25" customHeight="1">
      <c r="A363" s="531"/>
      <c r="B363" s="472" t="s">
        <v>975</v>
      </c>
      <c r="C363" s="625">
        <v>75</v>
      </c>
      <c r="D363" s="625">
        <v>0</v>
      </c>
      <c r="E363" s="468" t="s">
        <v>976</v>
      </c>
    </row>
    <row r="364" spans="1:5" ht="18" customHeight="1">
      <c r="A364" s="619"/>
      <c r="B364" s="466" t="s">
        <v>977</v>
      </c>
      <c r="C364" s="557">
        <f>SUM(C365:C365)</f>
        <v>20</v>
      </c>
      <c r="D364" s="557">
        <f>SUM(D365:D365)</f>
        <v>0</v>
      </c>
      <c r="E364" s="468"/>
    </row>
    <row r="365" spans="1:5" ht="18" customHeight="1">
      <c r="A365" s="531"/>
      <c r="B365" s="472" t="s">
        <v>978</v>
      </c>
      <c r="C365" s="476">
        <v>20</v>
      </c>
      <c r="D365" s="476"/>
      <c r="E365" s="468" t="s">
        <v>979</v>
      </c>
    </row>
    <row r="366" spans="1:5" ht="16.5">
      <c r="A366" s="627">
        <v>1099</v>
      </c>
      <c r="B366" s="628" t="s">
        <v>980</v>
      </c>
      <c r="C366" s="579">
        <f>SUM(C367:C372)</f>
        <v>4814</v>
      </c>
      <c r="D366" s="579">
        <f>SUM(D367:D372)</f>
        <v>3204</v>
      </c>
      <c r="E366" s="629" t="s">
        <v>981</v>
      </c>
    </row>
    <row r="367" spans="1:5" ht="33">
      <c r="A367" s="531"/>
      <c r="B367" s="468" t="s">
        <v>982</v>
      </c>
      <c r="C367" s="476">
        <v>534</v>
      </c>
      <c r="D367" s="476">
        <v>1068</v>
      </c>
      <c r="E367" s="468" t="s">
        <v>983</v>
      </c>
    </row>
    <row r="368" spans="1:5" ht="52.5" customHeight="1">
      <c r="A368" s="477">
        <v>0</v>
      </c>
      <c r="B368" s="468" t="s">
        <v>982</v>
      </c>
      <c r="C368" s="476">
        <v>2136</v>
      </c>
      <c r="D368" s="476">
        <v>1602</v>
      </c>
      <c r="E368" s="468" t="s">
        <v>984</v>
      </c>
    </row>
    <row r="369" spans="1:5" ht="52.5" customHeight="1">
      <c r="A369" s="477"/>
      <c r="B369" s="468" t="s">
        <v>982</v>
      </c>
      <c r="C369" s="476">
        <v>534</v>
      </c>
      <c r="D369" s="476">
        <v>534</v>
      </c>
      <c r="E369" s="468" t="s">
        <v>985</v>
      </c>
    </row>
    <row r="370" spans="1:5" ht="49.5">
      <c r="A370" s="477"/>
      <c r="B370" s="468" t="s">
        <v>982</v>
      </c>
      <c r="C370" s="476">
        <v>1068</v>
      </c>
      <c r="D370" s="476">
        <v>0</v>
      </c>
      <c r="E370" s="468" t="s">
        <v>986</v>
      </c>
    </row>
    <row r="371" spans="1:5" ht="52.5" customHeight="1">
      <c r="A371" s="626"/>
      <c r="B371" s="468" t="s">
        <v>982</v>
      </c>
      <c r="C371" s="625">
        <v>534</v>
      </c>
      <c r="D371" s="625">
        <v>0</v>
      </c>
      <c r="E371" s="468" t="s">
        <v>987</v>
      </c>
    </row>
    <row r="372" spans="1:5" ht="18" customHeight="1">
      <c r="A372" s="531"/>
      <c r="B372" s="468" t="s">
        <v>982</v>
      </c>
      <c r="C372" s="476">
        <v>8</v>
      </c>
      <c r="D372" s="476">
        <v>0</v>
      </c>
      <c r="E372" s="468" t="s">
        <v>988</v>
      </c>
    </row>
    <row r="373" spans="1:5" ht="16.5">
      <c r="A373" s="619">
        <v>393</v>
      </c>
      <c r="B373" s="466" t="s">
        <v>895</v>
      </c>
      <c r="C373" s="467">
        <f>SUM(C374:C382)</f>
        <v>3221</v>
      </c>
      <c r="D373" s="467">
        <f>SUM(D374:D382)</f>
        <v>2119</v>
      </c>
      <c r="E373" s="472"/>
    </row>
    <row r="374" spans="1:5" ht="34.5" customHeight="1">
      <c r="A374" s="531"/>
      <c r="B374" s="468" t="s">
        <v>989</v>
      </c>
      <c r="C374" s="476">
        <v>44</v>
      </c>
      <c r="D374" s="476">
        <v>44</v>
      </c>
      <c r="E374" s="468" t="s">
        <v>990</v>
      </c>
    </row>
    <row r="375" spans="1:5" ht="33">
      <c r="A375" s="531"/>
      <c r="B375" s="468" t="s">
        <v>989</v>
      </c>
      <c r="C375" s="476">
        <v>50</v>
      </c>
      <c r="D375" s="476">
        <v>40</v>
      </c>
      <c r="E375" s="468" t="s">
        <v>991</v>
      </c>
    </row>
    <row r="376" spans="1:5" ht="33">
      <c r="A376" s="531"/>
      <c r="B376" s="468" t="s">
        <v>989</v>
      </c>
      <c r="C376" s="476">
        <v>80</v>
      </c>
      <c r="D376" s="476">
        <v>0</v>
      </c>
      <c r="E376" s="468" t="s">
        <v>992</v>
      </c>
    </row>
    <row r="377" spans="1:5" ht="33">
      <c r="A377" s="531"/>
      <c r="B377" s="468" t="s">
        <v>989</v>
      </c>
      <c r="C377" s="476">
        <v>144</v>
      </c>
      <c r="D377" s="476">
        <v>0</v>
      </c>
      <c r="E377" s="468" t="s">
        <v>993</v>
      </c>
    </row>
    <row r="378" spans="1:5" ht="42" customHeight="1">
      <c r="A378" s="626"/>
      <c r="B378" s="468" t="s">
        <v>989</v>
      </c>
      <c r="C378" s="625">
        <v>618</v>
      </c>
      <c r="D378" s="476">
        <v>0</v>
      </c>
      <c r="E378" s="468" t="s">
        <v>994</v>
      </c>
    </row>
    <row r="379" spans="1:7" ht="18" customHeight="1">
      <c r="A379" s="471"/>
      <c r="B379" s="468" t="s">
        <v>995</v>
      </c>
      <c r="C379" s="473">
        <v>0</v>
      </c>
      <c r="D379" s="473">
        <v>300</v>
      </c>
      <c r="E379" s="523" t="s">
        <v>996</v>
      </c>
      <c r="G379" s="449"/>
    </row>
    <row r="380" spans="1:5" ht="33" customHeight="1">
      <c r="A380" s="471"/>
      <c r="B380" s="468" t="s">
        <v>995</v>
      </c>
      <c r="C380" s="473">
        <v>550</v>
      </c>
      <c r="D380" s="473">
        <v>0</v>
      </c>
      <c r="E380" s="468" t="s">
        <v>997</v>
      </c>
    </row>
    <row r="381" spans="1:5" ht="34.5" customHeight="1">
      <c r="A381" s="531"/>
      <c r="B381" s="564" t="s">
        <v>998</v>
      </c>
      <c r="C381" s="476">
        <v>11</v>
      </c>
      <c r="D381" s="476">
        <v>11</v>
      </c>
      <c r="E381" s="472" t="s">
        <v>999</v>
      </c>
    </row>
    <row r="382" spans="1:5" ht="41.25" customHeight="1">
      <c r="A382" s="477"/>
      <c r="B382" s="564" t="s">
        <v>1000</v>
      </c>
      <c r="C382" s="476">
        <v>1724</v>
      </c>
      <c r="D382" s="476">
        <v>1724</v>
      </c>
      <c r="E382" s="468" t="s">
        <v>1001</v>
      </c>
    </row>
    <row r="383" spans="1:5" ht="18" customHeight="1">
      <c r="A383" s="630">
        <v>45</v>
      </c>
      <c r="B383" s="631" t="s">
        <v>935</v>
      </c>
      <c r="C383" s="632">
        <f>C384</f>
        <v>416</v>
      </c>
      <c r="D383" s="632">
        <f>D384</f>
        <v>89</v>
      </c>
      <c r="E383" s="551"/>
    </row>
    <row r="384" spans="1:5" ht="18" customHeight="1">
      <c r="A384" s="619">
        <v>45</v>
      </c>
      <c r="B384" s="466" t="s">
        <v>1002</v>
      </c>
      <c r="C384" s="467">
        <f>SUM(C385:C387)</f>
        <v>416</v>
      </c>
      <c r="D384" s="467">
        <f>SUM(D385:D387)</f>
        <v>89</v>
      </c>
      <c r="E384" s="474"/>
    </row>
    <row r="385" spans="1:5" ht="16.5">
      <c r="A385" s="531"/>
      <c r="B385" s="468" t="s">
        <v>1003</v>
      </c>
      <c r="C385" s="476">
        <v>89</v>
      </c>
      <c r="D385" s="476">
        <v>89</v>
      </c>
      <c r="E385" s="472" t="s">
        <v>1004</v>
      </c>
    </row>
    <row r="386" spans="1:5" ht="33">
      <c r="A386" s="531"/>
      <c r="B386" s="633" t="s">
        <v>1005</v>
      </c>
      <c r="C386" s="476">
        <v>95</v>
      </c>
      <c r="D386" s="476">
        <v>0</v>
      </c>
      <c r="E386" s="468" t="s">
        <v>1006</v>
      </c>
    </row>
    <row r="387" spans="1:5" ht="37.5" customHeight="1">
      <c r="A387" s="531"/>
      <c r="B387" s="634" t="s">
        <v>1005</v>
      </c>
      <c r="C387" s="625">
        <v>232</v>
      </c>
      <c r="D387" s="625"/>
      <c r="E387" s="468" t="s">
        <v>1007</v>
      </c>
    </row>
    <row r="388" spans="1:5" ht="18" customHeight="1">
      <c r="A388" s="620">
        <v>0</v>
      </c>
      <c r="B388" s="496" t="s">
        <v>1008</v>
      </c>
      <c r="C388" s="556">
        <f>C389+C391</f>
        <v>595</v>
      </c>
      <c r="D388" s="556">
        <f>D389+D391</f>
        <v>310</v>
      </c>
      <c r="E388" s="472"/>
    </row>
    <row r="389" spans="1:5" ht="18" customHeight="1">
      <c r="A389" s="619"/>
      <c r="B389" s="498" t="s">
        <v>1009</v>
      </c>
      <c r="C389" s="557">
        <f>SUM(C390)</f>
        <v>50</v>
      </c>
      <c r="D389" s="557">
        <f>SUM(D390)</f>
        <v>0</v>
      </c>
      <c r="E389" s="472"/>
    </row>
    <row r="390" spans="1:5" ht="18" customHeight="1">
      <c r="A390" s="531"/>
      <c r="B390" s="468" t="s">
        <v>1010</v>
      </c>
      <c r="C390" s="476">
        <v>50</v>
      </c>
      <c r="D390" s="476">
        <v>0</v>
      </c>
      <c r="E390" s="468" t="s">
        <v>1011</v>
      </c>
    </row>
    <row r="391" spans="1:5" ht="16.5">
      <c r="A391" s="619">
        <v>0</v>
      </c>
      <c r="B391" s="498" t="s">
        <v>1012</v>
      </c>
      <c r="C391" s="557">
        <f>SUM(C392:C395)</f>
        <v>545</v>
      </c>
      <c r="D391" s="557">
        <f>SUM(D392:D395)</f>
        <v>310</v>
      </c>
      <c r="E391" s="472"/>
    </row>
    <row r="392" spans="1:5" ht="16.5">
      <c r="A392" s="531"/>
      <c r="B392" s="468" t="s">
        <v>944</v>
      </c>
      <c r="C392" s="505">
        <v>460</v>
      </c>
      <c r="D392" s="476">
        <v>280</v>
      </c>
      <c r="E392" s="468" t="s">
        <v>1013</v>
      </c>
    </row>
    <row r="393" spans="1:5" ht="37.5" customHeight="1">
      <c r="A393" s="531"/>
      <c r="B393" s="468" t="s">
        <v>944</v>
      </c>
      <c r="C393" s="476">
        <v>35</v>
      </c>
      <c r="D393" s="476">
        <v>0</v>
      </c>
      <c r="E393" s="468" t="s">
        <v>1014</v>
      </c>
    </row>
    <row r="394" spans="1:5" ht="36" customHeight="1">
      <c r="A394" s="531"/>
      <c r="B394" s="468" t="s">
        <v>944</v>
      </c>
      <c r="C394" s="476">
        <v>30</v>
      </c>
      <c r="D394" s="476">
        <v>30</v>
      </c>
      <c r="E394" s="468" t="s">
        <v>1015</v>
      </c>
    </row>
    <row r="395" spans="1:5" ht="38.25" customHeight="1">
      <c r="A395" s="531"/>
      <c r="B395" s="468" t="s">
        <v>1016</v>
      </c>
      <c r="C395" s="625">
        <v>20</v>
      </c>
      <c r="D395" s="625">
        <v>0</v>
      </c>
      <c r="E395" s="468" t="s">
        <v>1017</v>
      </c>
    </row>
    <row r="396" spans="1:5" ht="33">
      <c r="A396" s="460">
        <v>52</v>
      </c>
      <c r="B396" s="496" t="s">
        <v>1018</v>
      </c>
      <c r="C396" s="488">
        <f>SUM(C397:C399)</f>
        <v>93</v>
      </c>
      <c r="D396" s="488">
        <f>SUM(D397:D399)</f>
        <v>0</v>
      </c>
      <c r="E396" s="474"/>
    </row>
    <row r="397" spans="1:5" ht="33">
      <c r="A397" s="471">
        <v>52</v>
      </c>
      <c r="B397" s="472" t="s">
        <v>1019</v>
      </c>
      <c r="C397" s="473">
        <v>0</v>
      </c>
      <c r="D397" s="473">
        <v>0</v>
      </c>
      <c r="E397" s="475" t="s">
        <v>1020</v>
      </c>
    </row>
    <row r="398" spans="1:5" ht="49.5">
      <c r="A398" s="471">
        <v>0</v>
      </c>
      <c r="B398" s="472" t="s">
        <v>1019</v>
      </c>
      <c r="C398" s="473">
        <v>13</v>
      </c>
      <c r="D398" s="473"/>
      <c r="E398" s="468" t="s">
        <v>1021</v>
      </c>
    </row>
    <row r="399" spans="1:5" ht="33">
      <c r="A399" s="471">
        <v>0</v>
      </c>
      <c r="B399" s="468" t="s">
        <v>1022</v>
      </c>
      <c r="C399" s="473">
        <v>80</v>
      </c>
      <c r="D399" s="473">
        <v>0</v>
      </c>
      <c r="E399" s="468" t="s">
        <v>1023</v>
      </c>
    </row>
    <row r="400" spans="1:5" ht="33">
      <c r="A400" s="620">
        <f>A401</f>
        <v>310</v>
      </c>
      <c r="B400" s="496" t="s">
        <v>1024</v>
      </c>
      <c r="C400" s="488">
        <f>C401</f>
        <v>3300</v>
      </c>
      <c r="D400" s="488">
        <f>D401</f>
        <v>1450</v>
      </c>
      <c r="E400" s="474"/>
    </row>
    <row r="401" spans="1:5" ht="16.5">
      <c r="A401" s="619">
        <v>310</v>
      </c>
      <c r="B401" s="498" t="s">
        <v>905</v>
      </c>
      <c r="C401" s="557">
        <f>C402+C408</f>
        <v>3300</v>
      </c>
      <c r="D401" s="557">
        <f>D402+D408</f>
        <v>1450</v>
      </c>
      <c r="E401" s="468"/>
    </row>
    <row r="402" spans="1:5" ht="16.5">
      <c r="A402" s="531"/>
      <c r="B402" s="502"/>
      <c r="C402" s="509">
        <f>SUM(C403:C407)</f>
        <v>2400</v>
      </c>
      <c r="D402" s="509">
        <f>SUM(D403:D407)</f>
        <v>550</v>
      </c>
      <c r="E402" s="468"/>
    </row>
    <row r="403" spans="1:5" ht="52.5" customHeight="1">
      <c r="A403" s="531"/>
      <c r="B403" s="468"/>
      <c r="C403" s="476">
        <v>500</v>
      </c>
      <c r="D403" s="476">
        <v>0</v>
      </c>
      <c r="E403" s="468" t="s">
        <v>1025</v>
      </c>
    </row>
    <row r="404" spans="1:5" ht="52.5" customHeight="1">
      <c r="A404" s="477"/>
      <c r="B404" s="468"/>
      <c r="C404" s="635">
        <v>450</v>
      </c>
      <c r="D404" s="476">
        <v>150</v>
      </c>
      <c r="E404" s="468" t="s">
        <v>1026</v>
      </c>
    </row>
    <row r="405" spans="1:5" ht="36.75" customHeight="1">
      <c r="A405" s="477"/>
      <c r="B405" s="468"/>
      <c r="C405" s="476">
        <v>450</v>
      </c>
      <c r="D405" s="476">
        <v>400</v>
      </c>
      <c r="E405" s="468" t="s">
        <v>1027</v>
      </c>
    </row>
    <row r="406" spans="1:5" ht="18" customHeight="1">
      <c r="A406" s="477"/>
      <c r="B406" s="468"/>
      <c r="C406" s="505">
        <v>600</v>
      </c>
      <c r="D406" s="476">
        <v>0</v>
      </c>
      <c r="E406" s="468" t="s">
        <v>1028</v>
      </c>
    </row>
    <row r="407" spans="1:5" ht="16.5">
      <c r="A407" s="477"/>
      <c r="B407" s="468"/>
      <c r="C407" s="505">
        <v>400</v>
      </c>
      <c r="D407" s="476">
        <v>0</v>
      </c>
      <c r="E407" s="468" t="s">
        <v>1029</v>
      </c>
    </row>
    <row r="408" spans="1:5" ht="16.5">
      <c r="A408" s="531"/>
      <c r="B408" s="502"/>
      <c r="C408" s="509">
        <f>C409</f>
        <v>900</v>
      </c>
      <c r="D408" s="509">
        <f>D409</f>
        <v>900</v>
      </c>
      <c r="E408" s="468"/>
    </row>
    <row r="409" spans="1:5" ht="33">
      <c r="A409" s="531"/>
      <c r="B409" s="468"/>
      <c r="C409" s="636">
        <v>900</v>
      </c>
      <c r="D409" s="636">
        <v>900</v>
      </c>
      <c r="E409" s="468" t="s">
        <v>1030</v>
      </c>
    </row>
    <row r="410" spans="1:5" ht="16.5">
      <c r="A410" s="599">
        <f>A6+A48+A152+A277+A315+A343</f>
        <v>178687</v>
      </c>
      <c r="B410" s="588"/>
      <c r="C410" s="530">
        <f>C6+C48+C152+C277+C315+C343</f>
        <v>256000</v>
      </c>
      <c r="D410" s="530">
        <f>D6+D48+D152+D277+D315+D343</f>
        <v>260000</v>
      </c>
      <c r="E410" s="637"/>
    </row>
  </sheetData>
  <mergeCells count="4">
    <mergeCell ref="A1:E1"/>
    <mergeCell ref="A2:E2"/>
    <mergeCell ref="A3:E3"/>
    <mergeCell ref="A4:E4"/>
  </mergeCells>
  <printOptions/>
  <pageMargins left="0.75" right="0.37" top="0.56" bottom="0.22" header="0.5" footer="0.17"/>
  <pageSetup horizontalDpi="600" verticalDpi="600" orientation="portrait" paperSize="9" r:id="rId3"/>
  <headerFooter alignWithMargins="0">
    <oddFooter>&amp;C第 &amp;P 頁，共 &amp;N 頁</oddFooter>
  </headerFooter>
  <legacyDrawing r:id="rId2"/>
</worksheet>
</file>

<file path=xl/worksheets/sheet7.xml><?xml version="1.0" encoding="utf-8"?>
<worksheet xmlns="http://schemas.openxmlformats.org/spreadsheetml/2006/main" xmlns:r="http://schemas.openxmlformats.org/officeDocument/2006/relationships">
  <dimension ref="A2:J5"/>
  <sheetViews>
    <sheetView workbookViewId="0" topLeftCell="A1">
      <selection activeCell="H9" sqref="H9"/>
    </sheetView>
  </sheetViews>
  <sheetFormatPr defaultColWidth="9.00390625" defaultRowHeight="16.5"/>
  <cols>
    <col min="10" max="10" width="12.125" style="0" customWidth="1"/>
  </cols>
  <sheetData>
    <row r="2" ht="16.5">
      <c r="A2" t="s">
        <v>853</v>
      </c>
    </row>
    <row r="4" spans="1:10" ht="274.5" customHeight="1">
      <c r="A4" s="912" t="s">
        <v>1252</v>
      </c>
      <c r="B4" s="912"/>
      <c r="C4" s="912"/>
      <c r="D4" s="912"/>
      <c r="E4" s="912"/>
      <c r="F4" s="912"/>
      <c r="G4" s="912"/>
      <c r="H4" s="912"/>
      <c r="I4" s="912"/>
      <c r="J4" s="912"/>
    </row>
    <row r="5" spans="1:10" ht="81" customHeight="1">
      <c r="A5" s="913" t="s">
        <v>854</v>
      </c>
      <c r="B5" s="913"/>
      <c r="C5" s="913"/>
      <c r="D5" s="913"/>
      <c r="E5" s="913"/>
      <c r="F5" s="913"/>
      <c r="G5" s="913"/>
      <c r="H5" s="913"/>
      <c r="I5" s="913"/>
      <c r="J5" s="913"/>
    </row>
  </sheetData>
  <mergeCells count="2">
    <mergeCell ref="A4:J4"/>
    <mergeCell ref="A5:J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user</cp:lastModifiedBy>
  <cp:lastPrinted>2015-02-12T08:33:53Z</cp:lastPrinted>
  <dcterms:created xsi:type="dcterms:W3CDTF">2002-08-27T01:59:28Z</dcterms:created>
  <dcterms:modified xsi:type="dcterms:W3CDTF">2015-02-12T08:37:51Z</dcterms:modified>
  <cp:category/>
  <cp:version/>
  <cp:contentType/>
  <cp:contentStatus/>
</cp:coreProperties>
</file>